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worksheetdrawing2.xml"/>
  <Override ContentType="application/vnd.openxmlformats-officedocument.drawing+xml" PartName="/xl/drawings/worksheetdrawing1.xml"/>
  <Override ContentType="application/vnd.openxmlformats-officedocument.drawing+xml" PartName="/xl/drawings/worksheetdrawing3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Hoja1" sheetId="1" r:id="rId4"/>
    <sheet state="visible" name="Hoja2" sheetId="2" r:id="rId5"/>
    <sheet state="visible" name="Hoja3" sheetId="3" r:id="rId6"/>
  </sheets>
  <definedNames/>
  <calcPr/>
</workbook>
</file>

<file path=xl/sharedStrings.xml><?xml version="1.0" encoding="utf-8"?>
<sst xmlns="http://schemas.openxmlformats.org/spreadsheetml/2006/main" count="2113" uniqueCount="676">
  <si>
    <t>FECHA</t>
  </si>
  <si>
    <t xml:space="preserve">HORA </t>
  </si>
  <si>
    <t>DIRECCION</t>
  </si>
  <si>
    <t>DESCRIPCION</t>
  </si>
  <si>
    <t xml:space="preserve">AVALUO </t>
  </si>
  <si>
    <t>%</t>
  </si>
  <si>
    <t>BASE</t>
  </si>
  <si>
    <t>CIUDAD</t>
  </si>
  <si>
    <t>2.00 P.M</t>
  </si>
  <si>
    <t xml:space="preserve">(sic) PREDIOEN SAN GREGORIO LA VEREDA SANTA LUCIA MUNICIPIO DE FUSA </t>
  </si>
  <si>
    <t xml:space="preserve">CUOTA PARTE </t>
  </si>
  <si>
    <t>BOGOTA</t>
  </si>
  <si>
    <t xml:space="preserve">(SIC) VEHICULO MARCA HYUNDAI MODELO 2003 </t>
  </si>
  <si>
    <t>VEHICULO</t>
  </si>
  <si>
    <t>2.30 P.M</t>
  </si>
  <si>
    <t>(SIC) Cra. 4 ESTE No. 30-54 SUR BARRIO Santa Ines Sur, San Cristobal</t>
  </si>
  <si>
    <t xml:space="preserve"> PREDIO </t>
  </si>
  <si>
    <t>9.00 A.M</t>
  </si>
  <si>
    <t>Cra. 97 No. 23G-23</t>
  </si>
  <si>
    <t xml:space="preserve">BOGOTA </t>
  </si>
  <si>
    <t>Cll. 152 No. 87B-50</t>
  </si>
  <si>
    <t>8.30 A.M</t>
  </si>
  <si>
    <t xml:space="preserve">LOT. 19 URB. LA AVENIDA MUNICIPIO DE SANDONA </t>
  </si>
  <si>
    <t>PREDIO</t>
  </si>
  <si>
    <t>PASTO</t>
  </si>
  <si>
    <t>10.00 A.M</t>
  </si>
  <si>
    <t xml:space="preserve">(SIC)VEHICULO MARCA CHEVROLET MODELO 2013 LINEA AVEO EMOTION </t>
  </si>
  <si>
    <t>IBAGUE</t>
  </si>
  <si>
    <t>1.00 P.M</t>
  </si>
  <si>
    <t xml:space="preserve">PREDIO LA MANGA MUNICIPIO DE TESALIA H. </t>
  </si>
  <si>
    <t>NEIVA H.</t>
  </si>
  <si>
    <t xml:space="preserve">PREDIO LA VEGA MUNICIPIO DE TESALIA H. </t>
  </si>
  <si>
    <t>11.00 A.M</t>
  </si>
  <si>
    <t xml:space="preserve">PREDIO EL DUNDE  MUNICIPIO DE TESALIA H. </t>
  </si>
  <si>
    <t>Cra. 11 A No. 33-45</t>
  </si>
  <si>
    <t xml:space="preserve">RIOHACHA </t>
  </si>
  <si>
    <t xml:space="preserve">Cll. 2 No. 3-42/46 DE ZIPAQUIRA </t>
  </si>
  <si>
    <t>Cll. 2 No. 6-55 CAS. 6-45</t>
  </si>
  <si>
    <t>CASA</t>
  </si>
  <si>
    <t xml:space="preserve">Cll. 4 No. 10-76 </t>
  </si>
  <si>
    <t>Cra. 12 No. 23-14 OF. 202</t>
  </si>
  <si>
    <t>OFICINA</t>
  </si>
  <si>
    <t>Cll. 10 No. 22-04 LOC. C101</t>
  </si>
  <si>
    <t>LOCAL</t>
  </si>
  <si>
    <t>Cll. 118 No. 18C-56 DEP. 24</t>
  </si>
  <si>
    <t xml:space="preserve">Cll. 14 No. 11A-21 </t>
  </si>
  <si>
    <t>Cll. 11 No. 31-03</t>
  </si>
  <si>
    <t>3.00 P.M</t>
  </si>
  <si>
    <t xml:space="preserve">CR. 35 No. 99-74 CIUDADELA LA ENEA BARRIO LA NUBIA DE MANIZALES </t>
  </si>
  <si>
    <t>MANIZALES C.</t>
  </si>
  <si>
    <t xml:space="preserve">LOT. 17 AGRUP. GRANJA LA VUELTA DEL RIO MUNICIPIO DE COTA (CUNDINAMARCA) AREA 25678,42 M2 </t>
  </si>
  <si>
    <t xml:space="preserve">FUNZA </t>
  </si>
  <si>
    <t xml:space="preserve">VEHICULO SIN DATOS EN LA PUBLICACION </t>
  </si>
  <si>
    <t xml:space="preserve">PEREIRA R. </t>
  </si>
  <si>
    <t xml:space="preserve">PREDIO LOT. SANTA CECILIA EN LA VEREDA PETAQUERO EN LA VEGA C. </t>
  </si>
  <si>
    <t xml:space="preserve">CL. 8 No. 61-76 VIVIENDA 8 No. 8 MZ. A-32 URB. CIUDADELA </t>
  </si>
  <si>
    <t>GALAPA A.</t>
  </si>
  <si>
    <t xml:space="preserve">PREDIO LA ESMERANDA EN LA VEREDA EL COGOLLO DE ESTE MUNICIPIO </t>
  </si>
  <si>
    <t>GIGANTE H.</t>
  </si>
  <si>
    <t xml:space="preserve">Trans. 5 No. 6-10/12 DE GUATEQUE BOYACA </t>
  </si>
  <si>
    <t xml:space="preserve">CUOTA PARTE ED. LIMANAR CL. 12 No. 14-105 </t>
  </si>
  <si>
    <t xml:space="preserve">SOGAMOSO B. </t>
  </si>
  <si>
    <t xml:space="preserve">CL. 4 A No. 7-28/36 BARRIO VILLA ORTIZ DE PUERTO GAITAN (META) </t>
  </si>
  <si>
    <t>PUERTO GAITAN M.</t>
  </si>
  <si>
    <t>10.30 A.M</t>
  </si>
  <si>
    <t>Cra. 71 B No. 116 A -51 BARRIO Potosi, Suba</t>
  </si>
  <si>
    <t>8.00 A.M</t>
  </si>
  <si>
    <t xml:space="preserve">Cra. 12A No. 134-55 MZ A IN. 9 </t>
  </si>
  <si>
    <t>3 TV, 1 JUEGO DE COMEDOR, 1 ESTUFA, 1 JUEGO DE SALA, 1 NEVERA, 1 LAVADORA DE 20 LB, 1 COMPUTADOIR, 1 MINICOMPONENTE</t>
  </si>
  <si>
    <t>BIENES MUEBLES Y ENSERES</t>
  </si>
  <si>
    <t>SIMIJACA C.</t>
  </si>
  <si>
    <t xml:space="preserve">Cra. 77 C No. 69 A-23  DE BOGOTA </t>
  </si>
  <si>
    <t xml:space="preserve">GIRARDOT C. </t>
  </si>
  <si>
    <t xml:space="preserve">PREDIO EN TURBACO BOLIVAR URB. CS. 45 MZ. 4 ETAPA 3 </t>
  </si>
  <si>
    <t>TURBACO B.</t>
  </si>
  <si>
    <t xml:space="preserve">AP. 207 CL. 16 BIS No. 95 A-30 CONJ. RES. ALTILLOS DE LA CAMPIÑA </t>
  </si>
  <si>
    <t xml:space="preserve"> APARTAMENTO</t>
  </si>
  <si>
    <t>CUNDINAMARCA</t>
  </si>
  <si>
    <t xml:space="preserve">Cra. 100 A No. 73-88 </t>
  </si>
  <si>
    <t xml:space="preserve">PREDIO No. 2 FINCA HACIENDA SANTA MARTHA EN LA VEREDA LOS MEDIOS DEL MUNICIPIO DE CARMEN DE APICALA </t>
  </si>
  <si>
    <t>Cll. 80 C No. 92-29 BARRIO Quirigua Oriental, Engativa</t>
  </si>
  <si>
    <t>9.30 A.M</t>
  </si>
  <si>
    <t>CL. 78 No. 55-17 BARRIO Jorge Eliecer Gaitan, Barrios Unidos</t>
  </si>
  <si>
    <t xml:space="preserve">Cra. 7 No. 3A-59 SUR  DE CHIQUINQUIRA B. </t>
  </si>
  <si>
    <t>Cra. 48 A No-. 11-40 SUR IN. 94 BARRIO San Eusebio, Puente Aranda</t>
  </si>
  <si>
    <t xml:space="preserve">MZ. H LOT. 27 VEREDA RISARALDA DE ESTE MUNICIPIO </t>
  </si>
  <si>
    <t xml:space="preserve">BELALCAZAR C. </t>
  </si>
  <si>
    <t xml:space="preserve">SIN DATOS EN LA PUBLICACION </t>
  </si>
  <si>
    <t>PASTO N.</t>
  </si>
  <si>
    <t xml:space="preserve">LKOT. EN PUERTO BERRIO AREA 57.64 M2 CR. 1 No. 57-34 LT. 1 </t>
  </si>
  <si>
    <t>PUERTO BERRIO A.</t>
  </si>
  <si>
    <t>Diag. 76 No. 1A-70 AP. 506</t>
  </si>
  <si>
    <t xml:space="preserve">   APARTAMENTO</t>
  </si>
  <si>
    <t xml:space="preserve">Cll. 38 C SUR No. 79-35 </t>
  </si>
  <si>
    <t xml:space="preserve">LOT. 14 DENOMINADO EL PARAISO O BUENAVISTA PARCELACION PUENTE PIEDRA VEREDA JACALITO DE TENJ AREA 18899,03 M2 </t>
  </si>
  <si>
    <t>Cll. 167 A No. 48-20 IN. 7 AP. 503</t>
  </si>
  <si>
    <t xml:space="preserve">Cll. 44 No. 8-93 </t>
  </si>
  <si>
    <t>SOACHA C.</t>
  </si>
  <si>
    <t xml:space="preserve">PREDIO EN SILVANIA </t>
  </si>
  <si>
    <t xml:space="preserve">FUSA C. </t>
  </si>
  <si>
    <t>Cll. 13 No. 2A-23</t>
  </si>
  <si>
    <t xml:space="preserve">CL. 109 No. 26 B-62 DE BARRANQUILLA </t>
  </si>
  <si>
    <t>BARRANQUILLA A.</t>
  </si>
  <si>
    <t xml:space="preserve">Cra. 24 B No. 1A-10 SUR </t>
  </si>
  <si>
    <t xml:space="preserve">Cll. 6 A No. 37-93/103 </t>
  </si>
  <si>
    <t xml:space="preserve">VILLAVICENCIO </t>
  </si>
  <si>
    <t>LOT. 1 Cra. 7 A No. 24-21</t>
  </si>
  <si>
    <t>LOT. 6 MZ. B HOY 45 Cra. 71 F No. 116A-77 BARRIO Potosi, Suba</t>
  </si>
  <si>
    <t>11.30 A.M</t>
  </si>
  <si>
    <t>Llot. 14 mz. B Diag. 73 D BIS A SUR No. 83A-40</t>
  </si>
  <si>
    <t xml:space="preserve">CL. 18 F SUR No. 31-37 LOT. 14 MZ. 12 URB. MANZANARES IV ETAPA </t>
  </si>
  <si>
    <t>1.30 P.M</t>
  </si>
  <si>
    <t xml:space="preserve">CR. 4 No. 63-21 CS. 4 MZ. D CONJ. RES. VILLA DEL PORTA 1 DE SOLEDAD </t>
  </si>
  <si>
    <t>SOLEDAD A.</t>
  </si>
  <si>
    <t>LOT. 1 EN LA VEREDA FONQUETA MUNICIPIO DE CHIA (CUNDINAMARCA)</t>
  </si>
  <si>
    <t xml:space="preserve">CHIA C. </t>
  </si>
  <si>
    <t>PREDO DENOMINADO LOCAL INT. 11 ED. LA ESTACION CENTRO COMERCIAL CR. 15 No. 95-19</t>
  </si>
  <si>
    <t>PURIFICACION T.</t>
  </si>
  <si>
    <t xml:space="preserve">Cra. 12 No. 2-16 AP. 201 </t>
  </si>
  <si>
    <t>ZIPAQUIRA C.</t>
  </si>
  <si>
    <t xml:space="preserve">PREDIO EN EL CORREGIMIENTO DE LAURELES MUNICIPIO DE IBAGUE </t>
  </si>
  <si>
    <t>???</t>
  </si>
  <si>
    <t>LOT. 4 LA CHAPA VEREDA CASABLANCA MUNICIPIO DE VILLAPINZON C. 2, MAQUINA DIVIDIDORA</t>
  </si>
  <si>
    <t xml:space="preserve">Cll. 15 No. 21A-04 </t>
  </si>
  <si>
    <t>VALLEDUPAR</t>
  </si>
  <si>
    <t xml:space="preserve">PREDIO EN LA VEREDA JACALTO (ANTES CARRASQUILLA) DE TENJO (CUNDINAMARCA) DENOMINADO PARCELACIÓN PUENTE DE PIEDRA AREA 18899,03 M2 </t>
  </si>
  <si>
    <t>??</t>
  </si>
  <si>
    <t>Cll. 81 No. 113-46 IN. 4 AP. 501 BARRIO Ciudadela Colsubsidio, Engativa</t>
  </si>
  <si>
    <t xml:space="preserve">CAS. 65 SECTOR PURGATORIO DE ESTE MUNICIPIO </t>
  </si>
  <si>
    <t xml:space="preserve">CR. 51 No. 50-37 DE COPACABANA </t>
  </si>
  <si>
    <t>BELLO A.</t>
  </si>
  <si>
    <t>VEHICULO MARCA CHEVROLET CLASE CAMIONETA MODELO 2015 COLOR PLATA</t>
  </si>
  <si>
    <t xml:space="preserve">VEHICULO CLASE CAMIONETA DE ESTACAS MODELO 1987 </t>
  </si>
  <si>
    <t xml:space="preserve">CARMEN DE APICALA T. </t>
  </si>
  <si>
    <t>PREDIO SIN DATOS EN LA PUBLICACION</t>
  </si>
  <si>
    <t xml:space="preserve">OROCUE C. </t>
  </si>
  <si>
    <t xml:space="preserve">VEHICULO MARCA CHEVROLET MODELO 2003 </t>
  </si>
  <si>
    <t>IBAGUE T</t>
  </si>
  <si>
    <t xml:space="preserve">PREDIO FINCA LA MILAGROSA EN EL MUNICIPIO DE ARBELAEZ </t>
  </si>
  <si>
    <t>PREDIO RURAL DENOMINADO MAPALA DE 4 HC UBICADO EN VILLAVO</t>
  </si>
  <si>
    <t xml:space="preserve">CL. 48 No. 41-06 IN. 1028, 1027, 1025, 1019 ED. TORRE LIBERTADORES CATASTRAL </t>
  </si>
  <si>
    <t>MEDELLIN A.</t>
  </si>
  <si>
    <t>UNA FOTOCOPIADORA 4 COMPUTADORES UNA CPU ….</t>
  </si>
  <si>
    <t xml:space="preserve">FINCA LA FLORESTA VEREDA SAN JERONIMO DE ESTE MUNICIPIO </t>
  </si>
  <si>
    <t xml:space="preserve">ANOLAIMA C. </t>
  </si>
  <si>
    <t>CR. 70 No. 22 D-89 LOC. 107 BARRIO La Esperanza Sur, Fontibon</t>
  </si>
  <si>
    <t>AP. 503 Cll. 78 No. 16 A-39  GR. 3 BARRIO Lago Gaitan, Chapinero</t>
  </si>
  <si>
    <t xml:space="preserve">  APARTAMENTO Y GARAJE</t>
  </si>
  <si>
    <t>UN MONITOR, CPU, SILLAS, CAMA MESA …...</t>
  </si>
  <si>
    <t>Cra. 136 A No. 146-55 IN. 91 BARRIO Sabana De Tibabuyes Norte, Suba</t>
  </si>
  <si>
    <t>Cra. 69 B No. 19-49 SUR BARRIO Provivienda Oriental, Kennedy</t>
  </si>
  <si>
    <t xml:space="preserve">Cra. 37 B No. 20A-24 SDE NEIVA H. </t>
  </si>
  <si>
    <t>AP. 412 Cll. 62 SUR No. 42C-32</t>
  </si>
  <si>
    <t xml:space="preserve">VEHICULO MARCA KIA MODELO 2015 COLOR NEGRO </t>
  </si>
  <si>
    <t xml:space="preserve"> VEHICULO </t>
  </si>
  <si>
    <t xml:space="preserve">Cra. 3A No. 2B-33 </t>
  </si>
  <si>
    <t xml:space="preserve">GR. 68 Y 69 Cll. 124 A No. 11-60 </t>
  </si>
  <si>
    <t>GARAJE</t>
  </si>
  <si>
    <t xml:space="preserve"> CL. 95 SUR No. 0-70 ESTE (CATASTRAL) Y/O CL. 95 B SUR No. 50-70 E URB. EL VIRREY MZ. 90 </t>
  </si>
  <si>
    <t>VEHICULO MARCA NISSAN COLOR GRIS MODELO 2013</t>
  </si>
  <si>
    <t>Cll. 64 No. 3-31 BARRIO Maria Cristina, Chapinero</t>
  </si>
  <si>
    <t>AV. Cra. 14 No. 63-68 IN. 1 LOC. 1 BARRIO Chapinero Norte, Chapinero</t>
  </si>
  <si>
    <t xml:space="preserve">Cll. 70 No. 50-44 </t>
  </si>
  <si>
    <t>Cra. 2 No. 8-05 LOC. 2318</t>
  </si>
  <si>
    <t>Cra. 17 C No. 33B-29</t>
  </si>
  <si>
    <t>CALI</t>
  </si>
  <si>
    <t xml:space="preserve">PREDIO LAS BRUMAS 3 VEREDA LA ESMERALDA CORREGIMIENTO DE CEILAN  MUNICIPIO DE BUGALAGRANDE </t>
  </si>
  <si>
    <t xml:space="preserve">TULUA </t>
  </si>
  <si>
    <t xml:space="preserve">Cll. 66 B No. 70-81 </t>
  </si>
  <si>
    <t>Cra. 12 No. 102A-30 BARRIO Rincon Del Chico, Usaquen</t>
  </si>
  <si>
    <t xml:space="preserve">CR. 21 No. 40 A-07 SUR BARRIO QUIROGA SUR </t>
  </si>
  <si>
    <t xml:space="preserve">PREDIO RURAL CLARA INES EN LA VEREDA PIAMONTE MUNICIPIO DE FUSA AREA 11 FN y 3962 V2 CON CASA PRINCIPAL </t>
  </si>
  <si>
    <t xml:space="preserve">PREDIO DENOMINADO ALEJANDRIA Y EL POMORROSO VEREDA NEVAL Y CRUCES DE MONIQUIRA </t>
  </si>
  <si>
    <t xml:space="preserve">MONIQUIRA B. </t>
  </si>
  <si>
    <t xml:space="preserve">CS. 32 TIPO 2 CONJ. RES. ARAGON CL. 19 No. 45 A-41 DE NEIVA AREA 135,84 M2 </t>
  </si>
  <si>
    <t xml:space="preserve">Cra. 19 B No. 8-120 </t>
  </si>
  <si>
    <t xml:space="preserve">HONDA T. </t>
  </si>
  <si>
    <t>Cra. 62 B No. 57D-20 SUR BARRIO Guadalupe, Kennedy</t>
  </si>
  <si>
    <t>Cll. 123 No. 11A-33 IN. 3</t>
  </si>
  <si>
    <t>Cll. 143 A No. 128-51 IN. 12 AP. 104</t>
  </si>
  <si>
    <t xml:space="preserve">PREDIO EN LA VEREDA GUASIMITO DENOMINADO LA LIBERTAD PAVA DE SAN LUIS (TOLIMA) </t>
  </si>
  <si>
    <t>SAN LUIS T.</t>
  </si>
  <si>
    <t xml:space="preserve">CL. 35 B No. 11 A-03, CL. 35 C CR. 11 A URB. VILLA NATALIA DE FLORENCIA </t>
  </si>
  <si>
    <t>FLORENCIA C.</t>
  </si>
  <si>
    <t xml:space="preserve">Cll. 7 A BIS No. 6-12 </t>
  </si>
  <si>
    <t xml:space="preserve">TAMARA C. </t>
  </si>
  <si>
    <t xml:space="preserve">Cll. 14 No. 3-78 ESTE CAS. 3 </t>
  </si>
  <si>
    <t>Cll. 4 B No. 4A-33</t>
  </si>
  <si>
    <t>TUNJA B.</t>
  </si>
  <si>
    <t xml:space="preserve">CHEVROLET COLOR PLATA NIQUEL MOD. 2002 </t>
  </si>
  <si>
    <t>MONTERREY C.</t>
  </si>
  <si>
    <t xml:space="preserve">25% CUOTA PARTE CR. 27 No. 64 A-09 MZ. B CS. 15 IBAGUE </t>
  </si>
  <si>
    <t xml:space="preserve">14,020 ACCIONES </t>
  </si>
  <si>
    <t>ACCIONES</t>
  </si>
  <si>
    <t xml:space="preserve">DUITAMA </t>
  </si>
  <si>
    <t xml:space="preserve">PREDIO LA AZUCENA EN LA FRACCION LA SIERRA DE FRDNO T. </t>
  </si>
  <si>
    <t xml:space="preserve">FRESNO T. </t>
  </si>
  <si>
    <t>PREDIO EN LA URB. PALERMO DE MOCOA (PUTUMAYO)</t>
  </si>
  <si>
    <t>MOCOA P.</t>
  </si>
  <si>
    <t xml:space="preserve">PREDIO EL SILENCIO EN LA VEREDA CAMPEON ALTO DE ESTE MUNICIPIO </t>
  </si>
  <si>
    <t xml:space="preserve">LOT. DENOMINADO LA POMEDANIA VEREDA EL MOJON Y SANTA ANA DE SASAIMA (CUNDINAMARCA) </t>
  </si>
  <si>
    <t>SASAIMA C.</t>
  </si>
  <si>
    <t xml:space="preserve">VEHICULO SIN DATOS DE MARCA NI UBICACIÓN </t>
  </si>
  <si>
    <t>GRANADA M.</t>
  </si>
  <si>
    <t>AC. 3 No. 70-48 URB. LAS AMERICAS BARRIO Hipotecho, Kennedy</t>
  </si>
  <si>
    <t xml:space="preserve">Av. Cll. 116 No. 9-65 AP. 102 GR. 11 </t>
  </si>
  <si>
    <t xml:space="preserve">Cll. 15 No. 119A-90 AP. 202 T. 42 </t>
  </si>
  <si>
    <t>Cll. 8 C No. 87B-90 CAS. 21</t>
  </si>
  <si>
    <t xml:space="preserve">VEHICULO MARCA PEUGEOT </t>
  </si>
  <si>
    <t>Cll. 22 D No. 17-55 MZ. O LOT. 8 BARRIO Santa Fe, Los Martires</t>
  </si>
  <si>
    <t xml:space="preserve">CL. 53 B No. 25-46 CATASTRAL ED. COLISEO AP. 404 CL. 53 No. B-24-62 </t>
  </si>
  <si>
    <t xml:space="preserve">AP. 104 Cra. 1A ESTE No. 30C-26 IN. 17 DE SOACHA </t>
  </si>
  <si>
    <t xml:space="preserve">OF. 308 CR. 13 No. 13-24 ED. LARA </t>
  </si>
  <si>
    <t xml:space="preserve">OFICINA </t>
  </si>
  <si>
    <t xml:space="preserve">Cll. 41 A SUR No. 3C-79 ESTE </t>
  </si>
  <si>
    <t xml:space="preserve">CL. 30 SUR No. 51 F-23 CATASTRAL CL. 30 SUR No. 48-61 ANTES </t>
  </si>
  <si>
    <t xml:space="preserve">Cra. 7 No. 38-63 MZ. D LOT. 11 </t>
  </si>
  <si>
    <t>Trans. 3 B No. 1-19 LOT. 109</t>
  </si>
  <si>
    <t>Cra. 35 No. 4-103</t>
  </si>
  <si>
    <t xml:space="preserve">PREDIO DENOMINADO VERSALLES MUNICIPIO DE GACHALA AREA 5 HC y 1200 M2 </t>
  </si>
  <si>
    <t>GACHALA C.</t>
  </si>
  <si>
    <t xml:space="preserve">cRA. 85 A No. 89-23 LOT. 26 MZ. 59 </t>
  </si>
  <si>
    <t xml:space="preserve">Diag. 52 SUR No. 75 B-42 </t>
  </si>
  <si>
    <t xml:space="preserve">Cra. 16 No. 19A-79 </t>
  </si>
  <si>
    <t xml:space="preserve">Cra. 3 No. 7-71/77 MUNICIPIO COCUY B. </t>
  </si>
  <si>
    <t xml:space="preserve">Cra. 3 No. 15-52 AP. 109 </t>
  </si>
  <si>
    <t xml:space="preserve">CR. 65 B No. 93-40 BARRIO CASTILLA </t>
  </si>
  <si>
    <t xml:space="preserve">LOT. CL. 7 No. 3-80 DE GACHETA AREA 156 M2 </t>
  </si>
  <si>
    <t xml:space="preserve">GACHETA C. </t>
  </si>
  <si>
    <t xml:space="preserve">PREDIO LOMA LARGA EN LA VEREDA LA ESTRELLA CORREGIMIENTO DE JUNIN DE ESTE MUNICIPIO </t>
  </si>
  <si>
    <t xml:space="preserve">VENADILLO T. </t>
  </si>
  <si>
    <t>Cra. 4 No. 30-10-18</t>
  </si>
  <si>
    <t>SANTA MARTA</t>
  </si>
  <si>
    <t xml:space="preserve">SECTOR PARAJE LLANO GRANDE </t>
  </si>
  <si>
    <t xml:space="preserve">CR. 46 No. 55-50 DE BARRANQUILLA </t>
  </si>
  <si>
    <t xml:space="preserve">LOT. 4 y 5 CR. 12 No. 17-170 PARCELACION LA LADERA ETAPA 1 </t>
  </si>
  <si>
    <t xml:space="preserve">POPAYAN C. </t>
  </si>
  <si>
    <t>Cra. 12 No. 7A-05</t>
  </si>
  <si>
    <t>Cll. 34 A SSUR No. 97F-65 ETP. 2 IN. 199</t>
  </si>
  <si>
    <t xml:space="preserve">PREDIO EL RECUERDO EN LA VEREDA PASTOR OSPINA DE GUASCA C. </t>
  </si>
  <si>
    <t>CR. 17 No. 173-52 AP. 302 TR. 5 GR. 45 y 46 DP. 31 BARRIO La Uribe, Usaquen</t>
  </si>
  <si>
    <t xml:space="preserve"> APARTAMENTO DEPOSITO Y GARAJE</t>
  </si>
  <si>
    <t>VEHICULO MARCA VOLKSWAGEN LINEA JETTA MODELO 2008</t>
  </si>
  <si>
    <t xml:space="preserve">DG. 77 B No. 123 B-85 CS 34 </t>
  </si>
  <si>
    <t xml:space="preserve">Cra. 89 No. 73-64 </t>
  </si>
  <si>
    <t>VEHICULO MODELO 2012 COLOR NEGRO MARCA BMW</t>
  </si>
  <si>
    <t xml:space="preserve">Cra. 9 No. 9-61 N DE VALLEDUPAR </t>
  </si>
  <si>
    <t>Cll. 61 A No. 14-34 GR. 1 2,3,4</t>
  </si>
  <si>
    <t>Cra. 14 No. 93-40 OF. 404 BARRIO Chico Norte, Chapinero</t>
  </si>
  <si>
    <t xml:space="preserve">PREDIO SIN DATOS EN LA PUBLICACION </t>
  </si>
  <si>
    <t>3.45 P.M</t>
  </si>
  <si>
    <t>Cll. 19 No. 3-50 AP 1201 BARRIO Las Nieves, Santa Fe</t>
  </si>
  <si>
    <t xml:space="preserve">PREDIO LOS CRUZADOS VEREDA EL SALITRE MUNICIPIO DE TAUSA C. </t>
  </si>
  <si>
    <t xml:space="preserve">Cra. 26 A No. 1B-03 </t>
  </si>
  <si>
    <t xml:space="preserve">Cll. 34 A No. 82A-72 AP. 201 GR. 1 </t>
  </si>
  <si>
    <t>UN JUEGO DE COMEDOR UN BIFE UNA LAVADORA UNA NEVERA ….</t>
  </si>
  <si>
    <t>UN JUEGO DE COMEDOR, UNA MESA SILLAS UN BIFE UNA LAVADORA …....</t>
  </si>
  <si>
    <t xml:space="preserve">Cra. 113 A No. 75 D-43 GR. 41 </t>
  </si>
  <si>
    <t>Cll. 59 No. 9-35</t>
  </si>
  <si>
    <t>Cra. 13 No. 13-24 OF. 425 BARRIO La Capuchina, Santa Fe</t>
  </si>
  <si>
    <t xml:space="preserve">Cra. 18 B No. 49A-40 SUR </t>
  </si>
  <si>
    <t xml:space="preserve">Cll. 21 No. 1D-81 CAS. 23 DE CHIA </t>
  </si>
  <si>
    <t xml:space="preserve">Cra. 124 No. 76-27 LOT. 8 MZ. C </t>
  </si>
  <si>
    <t>3.30 P.M</t>
  </si>
  <si>
    <t xml:space="preserve">Cra. 50 No. 5-32 </t>
  </si>
  <si>
    <t xml:space="preserve">Cra. 8 No. 7-54CORREGIMIENTO LA MARINA </t>
  </si>
  <si>
    <t xml:space="preserve">TULUA V. </t>
  </si>
  <si>
    <t xml:space="preserve">Cll. 50 BIS SUR No. 2C-20 </t>
  </si>
  <si>
    <t>8.50 A.M</t>
  </si>
  <si>
    <t>Cll. 142 No. 98A-16 AP. 304 BL. B GR. 10</t>
  </si>
  <si>
    <t>Cll. 18 No. 1-93 BARRIO Las Aguas, Candelaria</t>
  </si>
  <si>
    <t xml:space="preserve">PREDIO EN LA VEREDA GALDAMEZ EN EL MUNICIPIO DE SUBACHOQUE </t>
  </si>
  <si>
    <t xml:space="preserve">SUBACHOQUE C. </t>
  </si>
  <si>
    <t>Cll. 12 C No. 71C-30 AP. 1204 BARRIO Villa Alsacia, Kennedy</t>
  </si>
  <si>
    <t>AP. 103 BL. 6 Cra. 19 No. 185-76 BARRIO El Vervenal, Usaquen</t>
  </si>
  <si>
    <t>7.30 A.M</t>
  </si>
  <si>
    <t xml:space="preserve">DG. 27 No. 42-93 AP. 602 TR. 1 CONJ. RES. SAUCE II (SOACHA) </t>
  </si>
  <si>
    <t>Cra. 14 No. 7-07</t>
  </si>
  <si>
    <t xml:space="preserve">LORICA C. </t>
  </si>
  <si>
    <t>VEHICULO NON PLUS ULTRA CLASE BUSETA  MODELO 2004</t>
  </si>
  <si>
    <t xml:space="preserve">Cra. 5 No. 17-03 VEREDA PUERTO GAITAN </t>
  </si>
  <si>
    <t xml:space="preserve">PUERTO LOPEZ M. </t>
  </si>
  <si>
    <t xml:space="preserve">VEHICULO MARCA KIA LINEA PICANTO MODELO 2017 COLOR AMARILLO </t>
  </si>
  <si>
    <t xml:space="preserve">PREDIO EL SALTO DEL MUNICIPIO DE GUASCA VEREDA SANTA ISABEL DE POTOSI </t>
  </si>
  <si>
    <t xml:space="preserve">LOT. 5 MZ. D URB. LA GITANA CALDAS (ANTIOQUIA) AREA 91 M2 LOT. 6 MZ D </t>
  </si>
  <si>
    <t xml:space="preserve">CALDAS A. </t>
  </si>
  <si>
    <t xml:space="preserve">PREDIO RINCON SANTO EN LA VEREDA AGUA DULCE MUNICIPIO DE JERUSALEN C. </t>
  </si>
  <si>
    <t xml:space="preserve">APULO C. </t>
  </si>
  <si>
    <t xml:space="preserve">LOT. 38 LAGOS DEL PEÑON </t>
  </si>
  <si>
    <t>CL. 18 No. 1-93</t>
  </si>
  <si>
    <t xml:space="preserve">Cra. 79 A No. 137A-92 </t>
  </si>
  <si>
    <t xml:space="preserve">Cra. 77 BIS No. 62-19 MZ. 36 LOT. 4 URBANIZACION VILLA LUZ </t>
  </si>
  <si>
    <t>AV. Cll. 147 No. 21-59 T. D AP. 504 GR. 107, 107A DEP. 68B</t>
  </si>
  <si>
    <t xml:space="preserve">PREDIO EL POTRERITO EN LA VEREDA CHICANECA DE ESTE MUNICIPIO </t>
  </si>
  <si>
    <t xml:space="preserve">SORA B. </t>
  </si>
  <si>
    <t>CR. 11 No. 7-56 BARRIO CIUDAD JARDIN No. 42</t>
  </si>
  <si>
    <t xml:space="preserve">PREDIO CAS. LT  EN LA VEREDA LOS TIESTOS MUNICIPIO DE LA PALMA C. </t>
  </si>
  <si>
    <t xml:space="preserve">PREDIO EN LA VEREDA LOS TIESTOS MUNICIPIO DE LA PALMA C. </t>
  </si>
  <si>
    <t xml:space="preserve">PREDIO LA CHANITA EN LA VEREDA LOS TIESTOS MUNICIPIO DE LA PALMA C. </t>
  </si>
  <si>
    <t>AK. 14 No. 33-10 SUR (CATASTRAL) AV. CR. 14 No. 33-12/16/18</t>
  </si>
  <si>
    <t>Cll. 6 No. 5-46/48/52</t>
  </si>
  <si>
    <t xml:space="preserve">CHOCONTA </t>
  </si>
  <si>
    <t>LOT. 9 MZ. P URB. EL SALITRE CL. 46 No. 66 B-08 (CATASTRAL) BARRIO El Salitre, Teusaquillo</t>
  </si>
  <si>
    <t xml:space="preserve">PREDIO EN LA VEREDA MONIQUITA DE SOGAMOSO SIN MAS DATOS </t>
  </si>
  <si>
    <t>Cll. 75 SUR No. 0-18 BARRIO Santa Librada, Usme</t>
  </si>
  <si>
    <t>Cra. 5 No. 28-30 AP. 301 GR. 104 BARRIO La Macarena, Santa Fe</t>
  </si>
  <si>
    <t>CUOTA PARTE CL. 52 No. 65-40</t>
  </si>
  <si>
    <t xml:space="preserve">Cra. 8 No. 15-04 </t>
  </si>
  <si>
    <t xml:space="preserve">FLANDES  T. </t>
  </si>
  <si>
    <t xml:space="preserve">CAS. LOT. 5 MZ. A ESTE-14 </t>
  </si>
  <si>
    <t>Cll. 34 No. 7-35 ESTE CAS. 1 BL. 25</t>
  </si>
  <si>
    <t>ap. 202 Cra. 17 A No. 119A-59 GR. 5,6 DEP 13</t>
  </si>
  <si>
    <t>Trans. 15 No. 24-57/63</t>
  </si>
  <si>
    <t xml:space="preserve">PREDIO CORINTO EN ESTE MUNICIPIO </t>
  </si>
  <si>
    <t>AP. 1302 GR. 39-40 DEP. 13 Cra. 6 No. 88-44 BARRIO El Refugio, Chapinero</t>
  </si>
  <si>
    <t xml:space="preserve">lot. 22 VEREDA SAN RAFAEL DE LA CALERA C. </t>
  </si>
  <si>
    <t xml:space="preserve">CHEVROLET CAPTIVA SPORT STATION WAGON COLOR PLATA SABLE MOD. 2011 PARTICULAR </t>
  </si>
  <si>
    <t>PREDIO EL HATO EN LA VEREDA ESCOBAL DE ESTE MUNICIPIO</t>
  </si>
  <si>
    <t>SABOYA B</t>
  </si>
  <si>
    <t xml:space="preserve">MAQUINA PANOREX </t>
  </si>
  <si>
    <t>Av. CARACAS No. 35-20 SUR BARRIO Granjas San Pablo, Rafael Uribe Uribe</t>
  </si>
  <si>
    <t>AP. 304 Cll. 157A No. 96A-23/26 IN. D CONJUNTO EL NOGAL DE SUBA BARRIOSalitre Suba, Suba</t>
  </si>
  <si>
    <t xml:space="preserve">CUOTA PARTE CR. 82 No. 40-34 SUR, CR. 79 No. 40-34 SUR (CATASTRAL) </t>
  </si>
  <si>
    <t>Cra. 19 A No. 108-68 HOY Cra. 17 A No. 106A-68 AP. 304</t>
  </si>
  <si>
    <t>Cra. 73 No. 163-21 AP. 423 IN. 6</t>
  </si>
  <si>
    <t>Diag. 66 C SUR No. 19A-87 BARRIO Millan, Ciudad Bolivar</t>
  </si>
  <si>
    <t>Cll. 7 A BIS No. 78H-95 IN. 10 AP. 120 GR. 60 BARRIO Castilla, Kennedy</t>
  </si>
  <si>
    <t xml:space="preserve">Diag. 48 SUR No. 14-25 ESTE </t>
  </si>
  <si>
    <t xml:space="preserve">VEHICULO MARCA CHEVROLET MODELO 2012 COLOR BLANCO </t>
  </si>
  <si>
    <t>Trans. 1 B No. 55-60 AP. 603 GR. 8 Y 9 BARRIO Ingemar, Chapinero</t>
  </si>
  <si>
    <t>Cll. 26 No. 16-89</t>
  </si>
  <si>
    <t>Diag. 22 B No. 56-38 AP. 906 IN 1</t>
  </si>
  <si>
    <t>PREDIO CAS. LOT.  BARRIO LOS CORALES  MZ M</t>
  </si>
  <si>
    <t xml:space="preserve">CARTAGENA </t>
  </si>
  <si>
    <t>VEHICULO MARCA CHANA CLASE CAMIONETA MODELO 2005</t>
  </si>
  <si>
    <t>VEHICULO CLASE CAMPERO MARCA CHEVROLET MODELO 2007</t>
  </si>
  <si>
    <t xml:space="preserve">PREDIO PARTE DE MANBRU EN LA VEREDA MONTECRISTO MUNICIPIO DE PUERTO WILCHES S. </t>
  </si>
  <si>
    <t xml:space="preserve">BARRANCA </t>
  </si>
  <si>
    <t>Cra. 99 A No. 71-39 SUR CAS. 146 BARRIO San Bernardino Xix, Bosa</t>
  </si>
  <si>
    <t>Cra. 2 No. 10-99</t>
  </si>
  <si>
    <t>Cll. 53 No. 35-96 AP. 7 BARRIO Nicolas De Federman, Teusaquillo</t>
  </si>
  <si>
    <t xml:space="preserve">CL. 25 F No. 80 A-38 DE BOGOTA, PREDIO DENOMINADO VILLALUCERO DE SAN ANTERO CORDOBA </t>
  </si>
  <si>
    <t>Diag. 15 A No. 99-374 IN. 6 AP. 603 BARRIO Sabana Grande, Fontibon</t>
  </si>
  <si>
    <t>Cll. 6 No. 8-03</t>
  </si>
  <si>
    <t xml:space="preserve">MANAURE G. </t>
  </si>
  <si>
    <t>Cra. 4 No. 16-20</t>
  </si>
  <si>
    <t xml:space="preserve">Cra. 6 A No. 21-17 CAS. 3 MZ. 1 </t>
  </si>
  <si>
    <t xml:space="preserve">Trans. 28 No. 135- ??? DE ESTE MUNICIPIO </t>
  </si>
  <si>
    <t xml:space="preserve">LA PALMA C. </t>
  </si>
  <si>
    <t xml:space="preserve">Cra. 12 B No. 30-35 SUR </t>
  </si>
  <si>
    <t xml:space="preserve">Diag. 24 No. 42-95 AP. 102 IN. 11 </t>
  </si>
  <si>
    <t>Cra. 11 BIS No. 22-54</t>
  </si>
  <si>
    <t xml:space="preserve">SOCAMOS B. </t>
  </si>
  <si>
    <t>AV. Cll. 138 No. 58-70 AP. 308 GR. 5 BARRIO Atenas, Suba</t>
  </si>
  <si>
    <t>Diag. 18 B No. 20-77</t>
  </si>
  <si>
    <t>CAS. 55 Cll. 137 No. 128B-01 BARRIO Toscana, Suba</t>
  </si>
  <si>
    <t>Cra. 57 No. 5B-76 BARRIO San Gabriel, Puente Aranda</t>
  </si>
  <si>
    <t>Cll. 10 No. 13-74 AP. 103</t>
  </si>
  <si>
    <t xml:space="preserve">CR. 19 No. 25 C-03 CS. 29 MZ. B CL. 25 C No. 19 A-04/10/18 BARRIO DOS MIL </t>
  </si>
  <si>
    <t xml:space="preserve">CR. 12 B No. 30-35 SUR ANTES CL. 5 C SUR No. 18 D-34 VIVIENDA B LOT. 15 MZ. 47 URB. QUINTAS DE SANTA ANA I ETAPA </t>
  </si>
  <si>
    <t xml:space="preserve">CR. 6 A ESTE No. 23 B-35 BARRIO LA MAGDALENA II SECTOR DE SOACHA </t>
  </si>
  <si>
    <t xml:space="preserve">CUOTA PARTE CR. 19 No. 68-47, Cl. 68 A No. 19-10 </t>
  </si>
  <si>
    <t xml:space="preserve">Cll. 11 No. 14-63-69 MZ. K CAS. 4 </t>
  </si>
  <si>
    <t>Cll. 6 D No. 79A-56 IN. 6 AP. 343 CASTILLA RESERVADO BARRIO Pio Xii, Kennedy</t>
  </si>
  <si>
    <t>Bl. 1 B Diag. 40 C SUR No. 73A-31 BARRIO Timiza B, Kennedy</t>
  </si>
  <si>
    <t xml:space="preserve">PREDIO EN LA VEREDA CANOCAS DE ESTE MUNICIPIO </t>
  </si>
  <si>
    <t>PAIPA B</t>
  </si>
  <si>
    <t>PREDIO MONTECARLO VEREDA RIO DULCE DE VILLETA (CUNDINAMARCA)</t>
  </si>
  <si>
    <t>Cra. 4 M No. 31A-62 AP. 201</t>
  </si>
  <si>
    <t xml:space="preserve">PREDIO ISLA DEL SOL EN LAVEREDA GUSVITA MUNICIPIO DE TIBIRITA C. </t>
  </si>
  <si>
    <t>PREDIO EN LA VERDA EL RODEO DE ESTE MUNICIPIO</t>
  </si>
  <si>
    <t xml:space="preserve">ANSERMA C. </t>
  </si>
  <si>
    <t>Cll. 79 A No. 18-41 OF. 203</t>
  </si>
  <si>
    <t xml:space="preserve">FINCA CASA QUINTA EL PRADO VEREDA CHIVAZA MUNICIPIO DE UTICA C. </t>
  </si>
  <si>
    <t xml:space="preserve">VILLETA C. </t>
  </si>
  <si>
    <t>AP. 402 IN. 3 TIPO A ED. SAUCES DEL NORTE AGRUP. 1 CR. 19 A No. 159-84</t>
  </si>
  <si>
    <t>Cra. 81 L No. 42C-24 SUR BARRIO Chucua De La Vaca I, Kennedy</t>
  </si>
  <si>
    <t>Av. 15 No. 101-21/27 OF. 508 GR. 3-13</t>
  </si>
  <si>
    <t>VEHICULO MARCA KIA CLASE CAMPEROMODELO 2008 COLOR NEGRO</t>
  </si>
  <si>
    <t>AP. 502 Cll. 103 A No. 17-16 GR. 01, 10, 11, DEP. 1 BARRIO Santa Bibiana, Usaquen</t>
  </si>
  <si>
    <t>Cra. 90 A No. 2-40 CAS. 20 BARRIO Osorio Iii, Kennedy</t>
  </si>
  <si>
    <t xml:space="preserve">MONTERIA </t>
  </si>
  <si>
    <t xml:space="preserve">LOC. 1 Cll. 14 No. 17-38  DE ESTE MUNICIPIO </t>
  </si>
  <si>
    <t>CR. 5 No. 9-38 BARRIO EL JARDIN DE CUBARAL (META)</t>
  </si>
  <si>
    <t>CUMARAL M.</t>
  </si>
  <si>
    <t xml:space="preserve">CHIQUINQUIRA B. </t>
  </si>
  <si>
    <t>Cll. 13 No. 13-55 AP. 302 BL. C</t>
  </si>
  <si>
    <t>Cra. 79 B No, 7A-71 AP. 314 BARRIO Castilla, Kennedy</t>
  </si>
  <si>
    <t xml:space="preserve">Cra. 14 No. 17-22 </t>
  </si>
  <si>
    <t xml:space="preserve">LA DORADA C. </t>
  </si>
  <si>
    <t xml:space="preserve">Cll. 1 No. 5-65 </t>
  </si>
  <si>
    <t xml:space="preserve">SAN JUAN DEL CESAR G. </t>
  </si>
  <si>
    <t xml:space="preserve">Cll. 5 A No. 62-40 </t>
  </si>
  <si>
    <t xml:space="preserve">AP. 301 Cll. 17 No. 15-44 </t>
  </si>
  <si>
    <t xml:space="preserve">YOPAL C. </t>
  </si>
  <si>
    <t xml:space="preserve">Cra. 21 B No. 48-69 </t>
  </si>
  <si>
    <t xml:space="preserve">PREDIO JAPON EN LA VEREDA INSPECCION PUERTO GOMEZ MUNICIPIO DE UBARRAL </t>
  </si>
  <si>
    <t xml:space="preserve">PREDIO DE 301 M2 SIN MAS DATOS DE UBICACIÓN </t>
  </si>
  <si>
    <t>SAHAGUN C.</t>
  </si>
  <si>
    <t>Cra. 12 C No. 70-63</t>
  </si>
  <si>
    <t xml:space="preserve">MZ. 6 CAS. 11 ETP. 1 URBANIZACION PRADERAS DE PUERTO PEÑON </t>
  </si>
  <si>
    <t>ESPINAL T</t>
  </si>
  <si>
    <t xml:space="preserve">TUCANES 6 LOT. 57 CONDOMINIO CAMPESTRE EL RINCON DE LAS LOMAS ETP. II </t>
  </si>
  <si>
    <t xml:space="preserve">PREDIO EL PORVENIR EN LA VEREDA CAMPEON BAJO DE ESTE MUNICIPIO </t>
  </si>
  <si>
    <t xml:space="preserve">Cra. 5 No. 18-70 </t>
  </si>
  <si>
    <t xml:space="preserve">ARAUCA A. </t>
  </si>
  <si>
    <t xml:space="preserve">PREDIO LA LUCHA EN EL CORREGIMIENTO EL SALTO MUNICIPIO DE ANDALUCIA VALLE </t>
  </si>
  <si>
    <t xml:space="preserve">PREDIO FINCA RAIZ ALTAGRACIA FRACCION CHUMBA MUNICIPIO DE ALVARADO T. </t>
  </si>
  <si>
    <t>GR. 20 Cra. 13 A No. 91-25 GR. 21 BARRIO  El Chico, Chapinero</t>
  </si>
  <si>
    <t>Cra. 79 B 45-36 SUR AP. 520 BARRIO Pastrana, Kennedy</t>
  </si>
  <si>
    <t>Cra. 18 No. 2-85/87</t>
  </si>
  <si>
    <t xml:space="preserve">MOTO HONDA LINEA CB-150 MOD. 2015 </t>
  </si>
  <si>
    <t>CAICEDONIA V.</t>
  </si>
  <si>
    <t xml:space="preserve">Cra. 7 No. 56-33 </t>
  </si>
  <si>
    <t>PREDIO EL CONVENCIMIENTO DE ESTE MUNICIPIO</t>
  </si>
  <si>
    <t xml:space="preserve">VILLANUEVA G. </t>
  </si>
  <si>
    <t xml:space="preserve">AV. TRONCAL DE OCCIDENTE No. 29-40 E LOT. 1 B VEREDA TRES ESQUINAS </t>
  </si>
  <si>
    <t>MOSQUERA C.</t>
  </si>
  <si>
    <t>1 CUOTA PARTE AP. 107 IN. 2 TIPO A CONJ. RES. ALTOS DE SAN SEBASTIAN CR. 96 D BIS No. 22 H-12  BARRIO Ferrocaja Fontibon, Fontibon</t>
  </si>
  <si>
    <t>UN COMPUTADOR, UN TV, UN MINICOMPONENTE UNA LAVADORA …</t>
  </si>
  <si>
    <t xml:space="preserve">VEHICULO MARCA NISSAN MODELO 2012 </t>
  </si>
  <si>
    <t xml:space="preserve">Trans. 6 No. 5B-30 AP. 102 IN. 7 DE SOACHA </t>
  </si>
  <si>
    <t>Diag. 45 ASUR No. 4A-46 ESTE AP. 201 BARRIO Canada O Guira, San Cristobal</t>
  </si>
  <si>
    <t>Cra. 95 A No. 136-47 IN. 8 AP. 202 BARRIO Villa Elisa, Suba</t>
  </si>
  <si>
    <t xml:space="preserve">PREDIO FINCA RAIZ ALTAGRACIA FRACCION DE CHUMBA MUNICIPIO DE ALVARADO T. </t>
  </si>
  <si>
    <t>VEHICULO MARCA VOLKWAGEN CAMIONETA MODELO 2013 COLOR PLAT A</t>
  </si>
  <si>
    <t xml:space="preserve">Cra. 15  MUNICIPIO DE CIENAGA </t>
  </si>
  <si>
    <t xml:space="preserve">CAS. LOT. 6 MZ. C EN EL MUNICIPIO DE RIOBLANCO T. </t>
  </si>
  <si>
    <t xml:space="preserve">PREDIO E LA VEREDA CORALES ZONA RURAL DE ESTE MUNICIPIO </t>
  </si>
  <si>
    <t xml:space="preserve">GUATAVITA C. </t>
  </si>
  <si>
    <t>Cll. 66 B No. 70D-73</t>
  </si>
  <si>
    <t xml:space="preserve">Cra. 78 A No. 69A-91 BARRIO SANTA HELENITA ENGATIVA </t>
  </si>
  <si>
    <t xml:space="preserve">PREDIO MZ. B CS. 11 URB. PROTECHO </t>
  </si>
  <si>
    <t xml:space="preserve">MARIQUITA T. </t>
  </si>
  <si>
    <t>CL. 4 No. 6-29/33 DE SAN FRANCISCO DE SALES (CUNDINAMARCA)</t>
  </si>
  <si>
    <t>SAN FRANCISCO DE SALES C.</t>
  </si>
  <si>
    <t>URBANIZACION BOSQUE DE LOS LAGOS No. 72 MZ. 07</t>
  </si>
  <si>
    <t xml:space="preserve">CARTAGO V. </t>
  </si>
  <si>
    <t xml:space="preserve">LOT. 20 MZ. B Cll. 40 A SUR No. 24A-31 </t>
  </si>
  <si>
    <t xml:space="preserve"> PREDIO</t>
  </si>
  <si>
    <t xml:space="preserve">NOTARIA 34 BOGOTA </t>
  </si>
  <si>
    <t xml:space="preserve">AP. 201 Cra. 9 No. 3A-37 SUR </t>
  </si>
  <si>
    <t xml:space="preserve">Cra. 14 No. 47A-100 CAS. 14 MZ. 19 </t>
  </si>
  <si>
    <t>AP. 501 IN. A1 Cll. 4 SUR No. 35-66</t>
  </si>
  <si>
    <t>Cra. 38 No. 15-90 AP. 302 T. 3</t>
  </si>
  <si>
    <t xml:space="preserve">PREDIO EN LAVEREDASANTUARIO  DE UNE C. </t>
  </si>
  <si>
    <t xml:space="preserve">CAQUEZA C. </t>
  </si>
  <si>
    <t xml:space="preserve">VEHICULO MARCA CHEVROLET MODELO 2013 </t>
  </si>
  <si>
    <t xml:space="preserve">PREDIO LOS SAUCES EN LA VEREDA BOJACA MUNICIPIO DE CHIA </t>
  </si>
  <si>
    <t xml:space="preserve">VEHICULO MACA CHEVROLET LINEA AVEO  MODELO 2008 COLOR NEGRO </t>
  </si>
  <si>
    <t>VEHICULO MARCA FORD LINEA FIESTA MODELO 2012 COLOR AZUL</t>
  </si>
  <si>
    <t xml:space="preserve">CALI V. </t>
  </si>
  <si>
    <t xml:space="preserve">PREDIO EN EL MUNICIPIO DE SIMIJACA C. </t>
  </si>
  <si>
    <t xml:space="preserve">CUOTA PARTE LOT. 122 URB. LAURELES I DE PEREIRA </t>
  </si>
  <si>
    <t xml:space="preserve">PREDIO EN LA ZONA RURAL DE APIA VEREDA LA SOMBRA PREDIO EL NARANJO </t>
  </si>
  <si>
    <t>AP. 1 B IN. 4 CONJ. PORTAL DE SANTA ANA II  DG. 146 No. 136 A-79 HOY ANTES DG. 145 No. 123-79 BARRIO Sabana De Tibabuyes Norte, Suba</t>
  </si>
  <si>
    <t xml:space="preserve">CR. 9 ESTE No. 36-75 CS. IN. 92 CONJ. RES. MAGNOLIOS </t>
  </si>
  <si>
    <t xml:space="preserve">PREDIO EL MILAGRO VEREDA RIO NEGRO LA BALSA PUERTO LOPEZ M. </t>
  </si>
  <si>
    <t>CAS. 33 MZ. 01 URBANIZACION VILLA OLIMPICA ETP. II Cll. 84 No. 25-71</t>
  </si>
  <si>
    <t xml:space="preserve">VEHICULO CLASE CAMPERO MARCA TOYOTA LINEA PRADO MODELO 2013 COLOR GRIS </t>
  </si>
  <si>
    <t>Cra. 2 A No. 66-52 BL. C AP. 715</t>
  </si>
  <si>
    <t>Cll. 132 A No. 58-65 BARRIO Ciudad Jardin Norte, Suba</t>
  </si>
  <si>
    <t>Cra. 58 A No. 74A-78 AP. 301 IN.4 UNIDAD 26</t>
  </si>
  <si>
    <t xml:space="preserve">Cll. 139 No. 150-03 </t>
  </si>
  <si>
    <t xml:space="preserve">CL. 7 No. 7 B-01 CS. 43 CONJ. RES. PARQUE CAMPESTRE ETAPA 1 MZ. 5 LT. 1  HOY CR. 7 C No. 2-98 SUR DE SOACHA </t>
  </si>
  <si>
    <t xml:space="preserve">LOT. 18 MZ. A URB. VALLE DE LOS LANCEROS CR. 51 No. 10 N-395 MELGAR (TOLIMA) AREA 4013,47 M2 </t>
  </si>
  <si>
    <t>Cra. 18 No. 122-82 AP. 203 GR. 12 BARRIO Santa Barbara Occidental, Usaquen</t>
  </si>
  <si>
    <t>Cra. 89 B No. 129A-10 BARRIO Los Naranjos, Suba</t>
  </si>
  <si>
    <t>Cra. 11 B ESTE No. 68-48 SUR BARRIO Juan Rey (La Paz), San Cristobal</t>
  </si>
  <si>
    <t>AP. 202 CR. 11 B No. 123-30 BARRIO Santa Barbara Central, Usaquen</t>
  </si>
  <si>
    <t>Cll. 16 No. 19-55</t>
  </si>
  <si>
    <t xml:space="preserve">MAICAO G. </t>
  </si>
  <si>
    <t>Trans. 20 No. 19-27 MZ. 5 LOT. 7</t>
  </si>
  <si>
    <t xml:space="preserve">VEHICULO MARCA NISSAN MODELO 2011 CLASE CAMIONETA </t>
  </si>
  <si>
    <t>PENT HOUSE 501 Cra. 4 No. 7-31 BARRIO Centro Administrativo, Candelaria</t>
  </si>
  <si>
    <t xml:space="preserve">Cll. 22 No. 8A-38 </t>
  </si>
  <si>
    <t xml:space="preserve">Cra. 101 B No. 11B-19 </t>
  </si>
  <si>
    <t>Cll. 31 No. 4-47</t>
  </si>
  <si>
    <t>Cra. 7 C No. 3-98 AP. 504</t>
  </si>
  <si>
    <t>Cll. 24 A No. 6-22</t>
  </si>
  <si>
    <t>Cra. 54D No. 135-65 BL. 1 AP. 1203 BARRIO San Jose Del Prado, Suba</t>
  </si>
  <si>
    <t>Cra. 21 No. 2-29</t>
  </si>
  <si>
    <t>Trans. 18 No. 79-18 OF. 708</t>
  </si>
  <si>
    <t>Cll. 99 A No. 42F-211 AP. 404 T.5</t>
  </si>
  <si>
    <t>UN BOTIQUIN, MESA PARA COMPUTADOR, ESCRITORIO DE MADERA, MUEBLE MODULAR, DOS CPU, DOS SILLAS DE OFICINA …..</t>
  </si>
  <si>
    <t>AP. 501 Diag. 76 No. 1A-39 AP. 501 BARRIO Bellavista, Chapinero</t>
  </si>
  <si>
    <t xml:space="preserve">PREDIO EN TOCANCIPA EN LA VEREDA TIBITO CLUB CAMPESTRE RENANIA </t>
  </si>
  <si>
    <t>Cra. 1 C BIS ESTE 90D-04 SUR HOY Cra. 5 C ESTE No. 93-04 SUR BARRIO El Progreso Usme, Usme</t>
  </si>
  <si>
    <t>LOT. 11 MZ. 81 URB. GRAN BRITALIA CL. 47 B SUR No. 81 C-49 BARRIO Gran Britalia I, Kennedy</t>
  </si>
  <si>
    <t>T.V. UN EQUIPO DE SONIDO, UN DVD, UNA NEVERA …...</t>
  </si>
  <si>
    <t>Cra. 10 No. 4-56/60</t>
  </si>
  <si>
    <t xml:space="preserve">Cll. 10 No. 25A-89 DE YARUMAL A. </t>
  </si>
  <si>
    <t xml:space="preserve">PREDIO BETANIA EN LA VEREDA EL CENTRO CONTIGUO AL CEMENTERIO CENTRAL DE ACACIAS </t>
  </si>
  <si>
    <t xml:space="preserve">Cra. 1 A No. 5/25-29 DE PUERTO LOPEZ M. </t>
  </si>
  <si>
    <t xml:space="preserve">BODEGA Cra. 35 No. 37-73 </t>
  </si>
  <si>
    <t>BODEGA</t>
  </si>
  <si>
    <t>Cll. 6 D No. 79A-56 IN. 9 AP. 276 CASTILLA RESERVADO BARRIO Pio Xii, Kennedy</t>
  </si>
  <si>
    <t>Cll. 6 C No. 19-54</t>
  </si>
  <si>
    <t xml:space="preserve">PREDIO EN LA VEREDA PRETEL DE ESTE MUNICIPIO </t>
  </si>
  <si>
    <t xml:space="preserve">GUADUAS C. </t>
  </si>
  <si>
    <t>Cll. 6 CON Cra. 3 No. 3-30/34</t>
  </si>
  <si>
    <t xml:space="preserve">GUAMO T. </t>
  </si>
  <si>
    <t>Cra. 32 No. 24-35</t>
  </si>
  <si>
    <t xml:space="preserve">Cll. 6 No. 80G-17 AP. 103 IN. 13 </t>
  </si>
  <si>
    <t xml:space="preserve">CL. 5 B SUR No. 22-15 CS. 5 BL. 16 CONJ. RES. NUEVO HORIZON ETAPA 1 DE SOACHA </t>
  </si>
  <si>
    <t xml:space="preserve">Cll. 6 No. 12-22 </t>
  </si>
  <si>
    <t xml:space="preserve">PREDIO DENOMINADO EL CASANARE VEREDA LLANO AGRANDE DEL MUNICIPIO DE PEREIRA </t>
  </si>
  <si>
    <t xml:space="preserve">PREDIO A DOS KILOMETROS DE TABIO VIA TENJO VEREDA PALO VERDE DE TABIO </t>
  </si>
  <si>
    <t>Cra. 13 No. 60-29 LOC. 194 BARRIO Chapinero Central, Chapinero</t>
  </si>
  <si>
    <t xml:space="preserve">Cll. 9 A No. 18-108 MZ. 16 DE RICAURTE C. </t>
  </si>
  <si>
    <t xml:space="preserve">Cra. 7 No. 6-37 </t>
  </si>
  <si>
    <t xml:space="preserve">VISTA HERMOSA M. </t>
  </si>
  <si>
    <t xml:space="preserve">Cra. 65 B No. 61-65 SUR BARRIO MADELENA </t>
  </si>
  <si>
    <t>Diag. 67 No. 40B-17</t>
  </si>
  <si>
    <t xml:space="preserve">PREDIO EN LA VEREDA LA ARENOSA MUNICIPIO DE SALDAÑA T. </t>
  </si>
  <si>
    <t>OF. 903 OF. 905 OF. 907 OF. 909 OF. 910 Cra. 13 No. 63-39</t>
  </si>
  <si>
    <t>Cra. 5 No. 9-60</t>
  </si>
  <si>
    <t>CL. 6 C No. 24-85 BARRIO VILLA CASTRO</t>
  </si>
  <si>
    <t xml:space="preserve">VEHICULO MARCA CHEVROLET MODELO 1997 COLOR BLANCO </t>
  </si>
  <si>
    <t>Cra. 27A No. 3B-04 BARRIO Santa Isabel, Los Martires</t>
  </si>
  <si>
    <t>Cra. 96 BIS B No. 24C-80 IN. 10 BARRIO Puerta De Teja, Fontibon</t>
  </si>
  <si>
    <t xml:space="preserve">PREDIOLA ESPERANZA EN LA VEREDA LA MESA DE ESTE MUNICIPIO </t>
  </si>
  <si>
    <t xml:space="preserve">SAN LUIS G. </t>
  </si>
  <si>
    <t xml:space="preserve">CAS. 1 VEREDA USATAMA BAJA DE ESTE MUNICIPIO </t>
  </si>
  <si>
    <t xml:space="preserve">PREDIO PUBENZA EN LA CARRETERA BOGOTA GIRARDOT </t>
  </si>
  <si>
    <t>Cll. 5 No. 12-37</t>
  </si>
  <si>
    <t xml:space="preserve">Cll. 152 No. 113B-12 AP. 101 BL. 14 IN. 2 </t>
  </si>
  <si>
    <t xml:space="preserve">Cra. 11 No. 5-16 </t>
  </si>
  <si>
    <t>Cll. 22 No. 17-87 AP. 401</t>
  </si>
  <si>
    <t xml:space="preserve">SANTA ROSA DE V. </t>
  </si>
  <si>
    <t>LOC. 1-20 Cra. 15 No. 93-60 BARRIO Chico Norte, Chapinero</t>
  </si>
  <si>
    <t>Trans. 32 No. 26-26 T. 5 AP. 603</t>
  </si>
  <si>
    <t xml:space="preserve">MAZDA 626 COLOR BLANCO ORION PARTICULAR MOD. 2003 PARTICULAR </t>
  </si>
  <si>
    <t xml:space="preserve">BUCARAMANGA </t>
  </si>
  <si>
    <t>MOTO MARCA BAJAJ COLOR NEGRO MODELO 2017</t>
  </si>
  <si>
    <t xml:space="preserve">MOTO </t>
  </si>
  <si>
    <t>AP. 504 Cll. 128 B No. 77-31 BARRIONiza Suba, Suba</t>
  </si>
  <si>
    <t xml:space="preserve">CL. 36 D SUR No. 27-160 AP. 313 BL. 7 CONJ. RES. QUINTAS DEL PALMAR </t>
  </si>
  <si>
    <t xml:space="preserve">FINCA LA FORTUNA VEREDA BUENOS AIRES DE ESTE MUNICIPIO </t>
  </si>
  <si>
    <t xml:space="preserve">PANDI C. </t>
  </si>
  <si>
    <t>Cll. 73 B SUR No. 17A-62 BARRIO Sotavento, Ciudad Bolivar</t>
  </si>
  <si>
    <t>Cll. 38 C SUR No. 79-09 BARRIO Ciudad Kennedy Occidental, Kennedy</t>
  </si>
  <si>
    <t xml:space="preserve">Cra. 4 ESTE No. 38-56 CAS. IN. 214 SOACHA </t>
  </si>
  <si>
    <t>Cra. 55 C No. 174 A-10 BARRIO Villa Del Prado, Suba</t>
  </si>
  <si>
    <t xml:space="preserve">FINCA EL PARAISO VEREDA BUENOS AIRES DE ESTE MUNICIPIO </t>
  </si>
  <si>
    <t xml:space="preserve">Cra. 101 No. 12A BIS-70 CAS. 8 URBANIZACION EL SOL DE LOS VENADOS </t>
  </si>
  <si>
    <t xml:space="preserve">Cll. 9 No. 26-18 CAS. 22 MZ. C URBANIZACION VILLA DEL PRADO </t>
  </si>
  <si>
    <t xml:space="preserve">ACACIAS M. </t>
  </si>
  <si>
    <t>Cra. 39 No. 20-25 SUR CAS. 3</t>
  </si>
  <si>
    <t xml:space="preserve">MZ. A LOT. 14 DE ESTE MUNICIPIO </t>
  </si>
  <si>
    <t xml:space="preserve">MELGAR T. </t>
  </si>
  <si>
    <t xml:space="preserve">Cra. 8 No. 8-88 </t>
  </si>
  <si>
    <t xml:space="preserve">LETICIA A. </t>
  </si>
  <si>
    <t xml:space="preserve">VEHICULO MARCA FIAT MODELO 2012 COLOR GRIS </t>
  </si>
  <si>
    <t xml:space="preserve">AV. PRADILLA No. 3-40 LOC. 207 DE CHIA </t>
  </si>
  <si>
    <t>7.00 A.M</t>
  </si>
  <si>
    <t xml:space="preserve">PREDIO No. 4 EL DANUBIO EN LA VEREDA NARANJAL MUNICIPIO DE CIRCASIA Q. </t>
  </si>
  <si>
    <t xml:space="preserve">ARMENIA </t>
  </si>
  <si>
    <t xml:space="preserve">BUS MERCEDES BENZ MOD. 2008 </t>
  </si>
  <si>
    <t xml:space="preserve">LOT. 50A, 88C, 88 B DE PUERTO LOPEZ META  CONDOMINIO CAMPESTRE SOL DEL LLANO </t>
  </si>
  <si>
    <t xml:space="preserve">LOT. 88A, 48A, 48 B DE PUERTO LOPEZ META  CONDOMINIO CAMPESTRE SOL DEL LLANO </t>
  </si>
  <si>
    <t xml:space="preserve">LOT. 70C,70D,5C,66 C DE PUERTO LOPEZ META  CONDOMINIO CAMPESTRE SOL DEL LLANO </t>
  </si>
  <si>
    <t>CL. 108 No. 16-36 AP. 504 ED. SAN PATRICIO BARRIO San Patricio, Usaquen</t>
  </si>
  <si>
    <t>3.45 p.m</t>
  </si>
  <si>
    <t>CR. 5 B No. 48 P-92 SUR URB. DIANA TURBAY</t>
  </si>
  <si>
    <t>Cra. 9 No. 2-56 BARRIO Las Cruces, Santa Fe</t>
  </si>
  <si>
    <t>Cll. 162 A No. 5A-15 BL. 12 LOC. 1 BARRIO Santa Cecilia Puente Norte, Usaquen</t>
  </si>
  <si>
    <t>Cll. 128 A No. 45A-31 BARRIO Canodromo, Suba</t>
  </si>
  <si>
    <t xml:space="preserve">CASA QUINTA PREDIO VILLA VALENTINA EN LA VEREDA CHIMBI DE ESTE MUNICIPIO </t>
  </si>
  <si>
    <t xml:space="preserve">CR. 14 No. 97-21 CS. CR. 14 No. 97-21/22/81 AREA 483,50 M2 CONSTRUCCION 633,71 M2 </t>
  </si>
  <si>
    <t>50% CUOTA PARTE CR. 70 No. 39-65 SUR IN. 9 AP. 335, CR. 72 N No. 39-65 SUR IN. 9 AP. 335</t>
  </si>
  <si>
    <t xml:space="preserve">Cra. 63 No. 31-67 S LOT. 9 MZ. 84 </t>
  </si>
  <si>
    <t xml:space="preserve">VEHICULO MARCA BMW COLOR AZUL MODELO 2015 </t>
  </si>
  <si>
    <t>CAS. 111 GR. 30 Diag. 86 A No. 103 D-22 BARRIO Bolivia Oriental, Engativa</t>
  </si>
  <si>
    <t>Cll. 67 No. 122A-58 BARRIO El Gaco, Engativa</t>
  </si>
  <si>
    <t>Cra. 90 No. 90-68 CAS. 10 MZ. 1</t>
  </si>
  <si>
    <t>Cra. 85 A No. 44-09 SUR IN. 8 AP. 530 BARRIO Las Margaritas, Kennedy</t>
  </si>
  <si>
    <t>Cll. 127 C No. 78A-32 AP. 205  IN. 4 BARRIO Niza Suba, Suba</t>
  </si>
  <si>
    <t xml:space="preserve">Cll. 140 No. 21-06 </t>
  </si>
  <si>
    <t xml:space="preserve">LOT. DENOMINADO LA TRINIDAD EN LA VEREDA CHINZAQUE MUNICIPIO DE FUQUENE (CUNDINAMARCA) </t>
  </si>
  <si>
    <t>Cll. 106 A No. 20-88 AP. 101 BARRIO San Patricio, Usaquen</t>
  </si>
  <si>
    <t>Diag. 62 H SUR No. 74-36</t>
  </si>
  <si>
    <t>Cll. 36 No. 7-57 AP. 301 TIPO A BL. G, Cra 21 No 8-21/29</t>
  </si>
  <si>
    <t>Cra. 10 No. 26-36</t>
  </si>
  <si>
    <t>Cra. 72 No.  73A-52 BARRIO Bonanza, Engativa</t>
  </si>
  <si>
    <t>Diag. 45 SUR No. 53-22 BARRIO Venecia, Tunjuelito</t>
  </si>
  <si>
    <t>Cll. 25 C BIS No. 73 B-97 URBANIZACION SAN FELIPE DORADO BARRIO Modelia, Fontibon</t>
  </si>
  <si>
    <t xml:space="preserve">CUOTA PARTE DENOMINADO SAN MARTIN VEREDA COMUN </t>
  </si>
  <si>
    <t>RAMIRIQUI B.</t>
  </si>
  <si>
    <t>AP. 115 BL. 16 IN. 10 Cll. 132 A No. 89-80 BARRIO Altos De Chozica, Suba</t>
  </si>
  <si>
    <t>Trans. 23 No. 68 I-24 SUR BARRIO Juan Jose Rondon, Ciudad Bolivar</t>
  </si>
  <si>
    <t>Cra. 103 C BIS No. 132-15 BARRIO Costa Azul, Suba</t>
  </si>
  <si>
    <t>Cra. 39 No. 68C-53 SUR BARRIO Arborizadora Alta, Ciudad Bolivar</t>
  </si>
  <si>
    <t>Cra. 69 D No. 1-70 SUR ETP. 3 IN. 4 AP. 901 GR. 48 BARRIO Hipotecho Occidental, Kennedy</t>
  </si>
  <si>
    <t>AP. 404 IN. 9 Cra. 119 No. 65A-40 BARRIO Engativa Zona Urbana, Engativa</t>
  </si>
  <si>
    <t>Cra. 55 No. 149-20 IN. 2 IN. 1203 BARRIO Victoria Norte, Suba</t>
  </si>
  <si>
    <t>PREDIO No. 8B MZ. 17 Cll. 48 Q SUR No. 2C-05 ESTE  HOY Cll. 48 Q SUR No. 2C-19 ESTE BARRIO Diana Turbay Arrayanes, Rafael Uribe Uribe</t>
  </si>
  <si>
    <t>PREDIO DENOMINADO EL CHAMAL VEREDA EL GUAMAL DE LA PRADERA EN SUBACHOQUE (CUNDINAMARCA) AREA 2 HC y 5000 M2</t>
  </si>
  <si>
    <t>Cll. 97 No. 21-42/52 AP. 501 GR. 120 121 BARRIO Chico Norte Iii Sector, Chapinero</t>
  </si>
  <si>
    <t>CR. 25 No. 15-78 ANTES 15-74 BARRIO Paloquemao, Los Martires</t>
  </si>
  <si>
    <t xml:space="preserve">PREDIO EN LA URBANIZACION BRUNO DEL PIERO MZ. 4 LOT. 83 </t>
  </si>
  <si>
    <t xml:space="preserve">PUERTO LEGUIZAMO P. </t>
  </si>
  <si>
    <t>Cra. 2 No. 62A-40 CAS. 22 GR. 24 25 DEP. 16 BARRIO Maria Cristina, Chapinero</t>
  </si>
  <si>
    <t>PREDIO No. 26 MZ. 27 URBANIZACION CATALINA II Cra. 77 G BIS A No. 54D-72 SUR BARRIO Catalina Ii, Kennedy</t>
  </si>
  <si>
    <t xml:space="preserve">Cra. 4 A ESTE No. 24-65 SOACHA </t>
  </si>
  <si>
    <t>Cra. 81 No. 65-75 SUR BARRIO Antonia Santos, Bosa</t>
  </si>
  <si>
    <t>Cra. 25 No. 15-78 BARRIO Paloquemao, Los Martires</t>
  </si>
  <si>
    <t xml:space="preserve">PREDIO EN EL CORREGIMIENTO DE SANTA TERESA DE ESTE MUNICIPIO </t>
  </si>
  <si>
    <t xml:space="preserve">LIBANO T. </t>
  </si>
  <si>
    <t xml:space="preserve">Cll. 13 B No. 84-57 GR. 3 </t>
  </si>
  <si>
    <t xml:space="preserve">Cra. 37 I OESTE 46 AP. 104 </t>
  </si>
  <si>
    <t xml:space="preserve">CR. 8a No. 15-16 DE MOCOA </t>
  </si>
  <si>
    <t>Cra. 32 No. 13-131 T. 2 AP. 404</t>
  </si>
  <si>
    <t xml:space="preserve">Cll. 1 No. 25-30 S SOACHA </t>
  </si>
  <si>
    <t>Cra. 112 F No. 80-85 IN. 2 AP.401 BARRIO Ciudadela Colsubsidio, Engativa</t>
  </si>
  <si>
    <t xml:space="preserve">PREDIO EN LA URBANIZACION COSTA DE OROMUNICIPIO DE SAN JUAN DE NEPOMUCENO B. </t>
  </si>
  <si>
    <t>AP. 1104 GR. 62 Cll. 12C No. 71C-30 BARRIO Villa Alsacia, Kennedy</t>
  </si>
  <si>
    <t xml:space="preserve">Cll. 8 B No. 68-27 </t>
  </si>
  <si>
    <t>Cra. 2 ESTE No. 70-72 AP. 6 BARRIO Ingemar Oriental, Chapinero</t>
  </si>
  <si>
    <t xml:space="preserve">VEHICULO CLASE CAMPERO MARCA HYUNDAI LINEA SANTAFE </t>
  </si>
  <si>
    <t xml:space="preserve">PREDIO DENOMINADO LA ESPERANZA VEREDA EL PLACER DE FUSA </t>
  </si>
  <si>
    <t xml:space="preserve">Cll. 39 I SUR No. 681-12 ANTESD Cll. 41 A S No. 58-12 LOT. 47 MZ. H </t>
  </si>
  <si>
    <t>VEHICULO MARCA CHEVROLET LINEA NHR MODELO 2015</t>
  </si>
  <si>
    <t xml:space="preserve">RAQUIRA B. </t>
  </si>
  <si>
    <t xml:space="preserve">Cll. 3 A NORTE No. 37-101 MZ. D </t>
  </si>
  <si>
    <t xml:space="preserve">AGUACHICA C. </t>
  </si>
  <si>
    <t>Cra. 107 No. 22J-27 ANTES Cra. 14 No. 15-27 BARRIO Versalles Fontibon, Fontibon</t>
  </si>
  <si>
    <t>Cra. 27 No. 29A-65 SUR BARRIO Santander Sur, Antonio Nariño</t>
  </si>
  <si>
    <t xml:space="preserve">PREDIO EN LA VEREDA BORRERO AYERBE - DAGUA (VALLE) </t>
  </si>
  <si>
    <t>Cra. 93 A No. 129A-35 BARRIO El Rincon, Suba</t>
  </si>
  <si>
    <t xml:space="preserve">MZ. E CAS. 12 Cra. 10 No. 68C-34 </t>
  </si>
  <si>
    <t>2,360 ACCIONES</t>
  </si>
  <si>
    <t xml:space="preserve">ACCIONES </t>
  </si>
  <si>
    <t xml:space="preserve">Cra. 22 No. 21-82 </t>
  </si>
  <si>
    <t xml:space="preserve">DAHIATSU LINEA DELTA MOD. 2006 CLASE CAMION </t>
  </si>
  <si>
    <t xml:space="preserve">Cll. 22 A SUR No. 32-56 AP. 404 T. 11 ETP. 3 DE NEIVA H. </t>
  </si>
  <si>
    <t>Cll. 88 No. 95-22 AP. 101 BARRIO Ciudad Bachue I Etapa, Engativa</t>
  </si>
  <si>
    <t xml:space="preserve">PREDIO LA UNION VEREDA PITAL DE ESTE MUNICIPIO </t>
  </si>
  <si>
    <t xml:space="preserve">SUAREZ T. </t>
  </si>
  <si>
    <t xml:space="preserve">Cll. 11 No. 7-23 </t>
  </si>
  <si>
    <t xml:space="preserve">Cra. 12 No. 18-69 </t>
  </si>
  <si>
    <t xml:space="preserve">ap. 703 B Cll. 1 No. 1-59 DE SAN ANDRES ISLAS </t>
  </si>
  <si>
    <t>12.00 M</t>
  </si>
  <si>
    <t>Cll. 3 SUR No. 69A-60 AP. 803 IN. 5  GR. 241 BARRIO Hipotecho Occidental, Kennedy</t>
  </si>
  <si>
    <t>AV. CHILACOS CL. 21 No. 11-57 AP. 301 MULTIFAMILIAR EL ROBLE 2 CHIA (CUNDINAMARCA) GR. 4</t>
  </si>
  <si>
    <t>Cra. 9 No. 13-11</t>
  </si>
  <si>
    <t>FACA</t>
  </si>
  <si>
    <t>Cra. 13 A No. 52-65 SUR BARRIO Tunjuelito, Tunjuelito</t>
  </si>
  <si>
    <t>Cra. 64 No. 237-55 HOY Cra. 72 No. 236-85 IN. 1 BARRIO Casablanca Suba Urbano, Suba</t>
  </si>
  <si>
    <t xml:space="preserve">LOT. 14 MZ. C Cll. 15 B No. 7-54C DE VILLAVICENCIO </t>
  </si>
  <si>
    <t>Cra. 5 No. 38-90</t>
  </si>
  <si>
    <t>CR. 18 B No. 145-08 AP. 202 ED. ACQUA 145 CR. 18 B No. 145-08 GR. 63 DP. 21 BARRIO Los Cedros, Usaquen</t>
  </si>
  <si>
    <t>APARTAMENTO DEPOSITO Y GARAJE</t>
  </si>
  <si>
    <t>Cra. 37 No. 25A-30 AP. 101 BARRIO El Recuerdo, Teusaquillo</t>
  </si>
  <si>
    <t xml:space="preserve">VEHICULO MARCA HYUNDAI MODELO 2009  </t>
  </si>
  <si>
    <t xml:space="preserve">PREDIO EN LA VEREDA LA PUERTA DE FUSA DEPARTAMENTO DE CUNDINAMARCA LOT. 2 DENOMINADO LA ESMERALDA </t>
  </si>
  <si>
    <t xml:space="preserve">Cll. 3 NORTE No. 10-21 URBANIZACION FUNDADORES </t>
  </si>
  <si>
    <t>AP. 201 IN. 9 Cll. 39 SUR No. 72M-85 BARRIO Provivienda Occidental, Kennedy</t>
  </si>
  <si>
    <t xml:space="preserve">Cra. 17 No. 18-33 MZ. H CAS. 3 URBANIZACION EL REMANSO </t>
  </si>
  <si>
    <t xml:space="preserve">AP. 303 Cll. 128 No. 29-67 </t>
  </si>
  <si>
    <t>Cll. 56 No. 16-59 AP. 703 BARRIO Chapinero Occidental, Teusaquillo</t>
  </si>
  <si>
    <t>Cll. 53 SUR No. 19A-15 BARRIO San Carlos, Tunjuelito</t>
  </si>
  <si>
    <t xml:space="preserve">AP. 601 T. 21 Cra. 2 No. 15-90 SUR </t>
  </si>
  <si>
    <t>LOC. CR. 3 No. 24-02 UND. 5 ED. MARIO AGUDELO PALACIOS</t>
  </si>
  <si>
    <t xml:space="preserve">QUIBDO C. </t>
  </si>
  <si>
    <t xml:space="preserve">LOT. 3GS2 MZ. 1 Cll. 30 A No. 6-52 ESTE </t>
  </si>
  <si>
    <t>PREDIO RURAL DENOMINADO LA FORTUNA VEREDA EL PORVENIR</t>
  </si>
  <si>
    <t>Cra. 78 C No. 5-64  MZ. 69 URBANIZACION MANDALAY</t>
  </si>
  <si>
    <t xml:space="preserve">LOT. 41 MZ. 48 Cll. 7 B No. 43-66 </t>
  </si>
  <si>
    <t>Cll. 24 C No. 71-60 T. 2 AP. 603 DEP. 15 GR. 4 BARRIO La Esperanza Norte, Fontibon</t>
  </si>
  <si>
    <t>Cll. 65 B No. 104-15 BARRIO Villa Del Mar, Engativa</t>
  </si>
  <si>
    <t>Cra. 4 No. 39A-19 LOC. 6  EL LA DORADA CALDAS</t>
  </si>
  <si>
    <t>2 TOROS EN BRONCEESCULTURA EN LAMINA ESCULTURA DE ELEFANTE …..</t>
  </si>
  <si>
    <t xml:space="preserve">CL. 26 B No. 11-62 BARRIO LA UNIDAD DE YOPAL (CASANARE) </t>
  </si>
  <si>
    <t>Cra. 56 No. 161-40 AP. 206 GR. 3 BARRIO Britalia Suba</t>
  </si>
  <si>
    <t xml:space="preserve">LOT. 6 CONJUNTO TIERRA QUIMBAYA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</si>
</sst>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\ #,##0"/>
  </numFmts>
  <fonts count="6">
    <font>
      <sz val="10.0"/>
      <color rgb="FF000000"/>
      <name val="Arial"/>
    </font>
    <font>
      <b/>
      <sz val="7.0"/>
      <color rgb="FFFFFFFF"/>
      <name val="Arial"/>
    </font>
    <font>
      <b/>
      <sz val="9.0"/>
      <color rgb="FFFFFFFF"/>
      <name val="Arial"/>
    </font>
    <font>
      <sz val="10.0"/>
      <name val="Arial"/>
    </font>
    <font>
      <sz val="8.0"/>
      <name val="Arial"/>
    </font>
    <font>
      <sz val="9.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9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1" fillId="2" fontId="2" numFmtId="0" xfId="0" applyAlignment="1" applyBorder="1" applyFont="1">
      <alignment horizontal="center" shrinkToFit="0" vertical="bottom" wrapText="1"/>
    </xf>
    <xf borderId="0" fillId="0" fontId="3" numFmtId="0" xfId="0" applyAlignment="1" applyFont="1">
      <alignment shrinkToFit="0" vertical="bottom" wrapText="0"/>
    </xf>
    <xf borderId="1" fillId="0" fontId="4" numFmtId="16" xfId="0" applyAlignment="1" applyBorder="1" applyFont="1" applyNumberFormat="1">
      <alignment horizontal="center" shrinkToFit="0" vertical="center" wrapText="1"/>
    </xf>
    <xf borderId="1" fillId="0" fontId="5" numFmtId="16" xfId="0" applyAlignment="1" applyBorder="1" applyFont="1" applyNumberFormat="1">
      <alignment horizontal="left" shrinkToFit="0" vertical="center" wrapText="1"/>
    </xf>
    <xf borderId="1" fillId="0" fontId="4" numFmtId="0" xfId="0" applyAlignment="1" applyBorder="1" applyFont="1">
      <alignment horizontal="center" shrinkToFit="0" vertical="center" wrapText="1"/>
    </xf>
    <xf borderId="1" fillId="0" fontId="4" numFmtId="164" xfId="0" applyAlignment="1" applyBorder="1" applyFont="1" applyNumberFormat="1">
      <alignment horizontal="center" shrinkToFit="0" vertical="center" wrapText="1"/>
    </xf>
    <xf borderId="1" fillId="0" fontId="5" numFmtId="0" xfId="0" applyAlignment="1" applyBorder="1" applyFont="1">
      <alignment shrinkToFit="0" vertical="center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worksheet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worksheet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worksheet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25"/>
    <col customWidth="1" min="2" max="2" width="10.0"/>
    <col customWidth="1" min="3" max="3" width="72.88"/>
    <col customWidth="1" min="4" max="4" width="22.88"/>
    <col customWidth="1" min="5" max="5" width="18.38"/>
    <col customWidth="1" min="6" max="6" width="5.0"/>
    <col customWidth="1" min="7" max="7" width="21.0"/>
    <col customWidth="1" min="8" max="8" width="14.25"/>
    <col customWidth="1" min="9" max="12" width="11.38"/>
  </cols>
  <sheetData>
    <row r="1" ht="17.25" customHeight="1">
      <c r="A1" s="1" t="s">
        <v>0</v>
      </c>
      <c r="B1" s="1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/>
      <c r="J1" s="3"/>
      <c r="K1" s="3"/>
      <c r="L1" s="3"/>
    </row>
    <row r="2" ht="12.75" customHeight="1">
      <c r="A2" s="4">
        <v>43662.0</v>
      </c>
      <c r="B2" s="4" t="s">
        <v>8</v>
      </c>
      <c r="C2" s="5" t="s">
        <v>9</v>
      </c>
      <c r="D2" s="6" t="s">
        <v>10</v>
      </c>
      <c r="E2" s="7">
        <v>1.3E7</v>
      </c>
      <c r="F2" s="6">
        <v>70.0</v>
      </c>
      <c r="G2" s="7" t="str">
        <f t="shared" ref="G2:G65" si="1">E2*F2/100</f>
        <v>$ 9,100,000</v>
      </c>
      <c r="H2" s="6" t="s">
        <v>11</v>
      </c>
      <c r="I2" s="3"/>
      <c r="J2" s="3"/>
      <c r="K2" s="3"/>
      <c r="L2" s="3"/>
    </row>
    <row r="3" ht="12.75" customHeight="1">
      <c r="A3" s="4">
        <v>43733.0</v>
      </c>
      <c r="B3" s="4" t="s">
        <v>8</v>
      </c>
      <c r="C3" s="5" t="s">
        <v>12</v>
      </c>
      <c r="D3" s="6" t="s">
        <v>13</v>
      </c>
      <c r="E3" s="7">
        <v>7080000.0</v>
      </c>
      <c r="F3" s="6">
        <v>70.0</v>
      </c>
      <c r="G3" s="7" t="str">
        <f t="shared" si="1"/>
        <v>$ 4,956,000</v>
      </c>
      <c r="H3" s="6" t="s">
        <v>11</v>
      </c>
      <c r="I3" s="3"/>
      <c r="J3" s="3"/>
      <c r="K3" s="3"/>
      <c r="L3" s="3"/>
    </row>
    <row r="4" ht="12.75" customHeight="1">
      <c r="A4" s="4">
        <v>43734.0</v>
      </c>
      <c r="B4" s="4" t="s">
        <v>14</v>
      </c>
      <c r="C4" s="5" t="s">
        <v>15</v>
      </c>
      <c r="D4" s="6" t="s">
        <v>16</v>
      </c>
      <c r="E4" s="7">
        <v>3.01E8</v>
      </c>
      <c r="F4" s="6">
        <v>70.0</v>
      </c>
      <c r="G4" s="7" t="str">
        <f t="shared" si="1"/>
        <v>$ 210,700,000</v>
      </c>
      <c r="H4" s="6" t="s">
        <v>11</v>
      </c>
      <c r="I4" s="3"/>
      <c r="J4" s="3"/>
      <c r="K4" s="3"/>
      <c r="L4" s="3"/>
    </row>
    <row r="5" ht="12.75" customHeight="1">
      <c r="A5" s="4">
        <v>43738.0</v>
      </c>
      <c r="B5" s="6" t="s">
        <v>17</v>
      </c>
      <c r="C5" s="5" t="s">
        <v>18</v>
      </c>
      <c r="D5" s="6" t="s">
        <v>16</v>
      </c>
      <c r="E5" s="7">
        <v>6.648125E8</v>
      </c>
      <c r="F5" s="6">
        <v>70.0</v>
      </c>
      <c r="G5" s="7" t="str">
        <f t="shared" si="1"/>
        <v>$ 465,368,750</v>
      </c>
      <c r="H5" s="6" t="s">
        <v>19</v>
      </c>
      <c r="I5" s="3"/>
      <c r="J5" s="3"/>
      <c r="K5" s="3"/>
      <c r="L5" s="3"/>
    </row>
    <row r="6" ht="12.75" customHeight="1">
      <c r="A6" s="4">
        <v>43738.0</v>
      </c>
      <c r="B6" s="6" t="s">
        <v>17</v>
      </c>
      <c r="C6" s="5" t="s">
        <v>20</v>
      </c>
      <c r="D6" s="6" t="s">
        <v>16</v>
      </c>
      <c r="E6" s="7">
        <v>9.0612E7</v>
      </c>
      <c r="F6" s="6">
        <v>70.0</v>
      </c>
      <c r="G6" s="7" t="str">
        <f t="shared" si="1"/>
        <v>$ 63,428,400</v>
      </c>
      <c r="H6" s="6" t="s">
        <v>19</v>
      </c>
      <c r="I6" s="3"/>
      <c r="J6" s="3"/>
      <c r="K6" s="3"/>
      <c r="L6" s="3"/>
    </row>
    <row r="7" ht="12.75" customHeight="1">
      <c r="A7" s="4">
        <v>43738.0</v>
      </c>
      <c r="B7" s="6" t="s">
        <v>21</v>
      </c>
      <c r="C7" s="5" t="s">
        <v>22</v>
      </c>
      <c r="D7" s="6" t="s">
        <v>23</v>
      </c>
      <c r="E7" s="7">
        <v>5.1545E7</v>
      </c>
      <c r="F7" s="6">
        <v>70.0</v>
      </c>
      <c r="G7" s="7" t="str">
        <f t="shared" si="1"/>
        <v>$ 36,081,500</v>
      </c>
      <c r="H7" s="6" t="s">
        <v>24</v>
      </c>
      <c r="I7" s="3"/>
      <c r="J7" s="3"/>
      <c r="K7" s="3"/>
      <c r="L7" s="3"/>
    </row>
    <row r="8" ht="12.75" customHeight="1">
      <c r="A8" s="4">
        <v>43738.0</v>
      </c>
      <c r="B8" s="6" t="s">
        <v>25</v>
      </c>
      <c r="C8" s="5" t="s">
        <v>26</v>
      </c>
      <c r="D8" s="6" t="s">
        <v>13</v>
      </c>
      <c r="E8" s="7">
        <v>2.185E8</v>
      </c>
      <c r="F8" s="6">
        <v>70.0</v>
      </c>
      <c r="G8" s="7" t="str">
        <f t="shared" si="1"/>
        <v>$ 152,950,000</v>
      </c>
      <c r="H8" s="6" t="s">
        <v>27</v>
      </c>
      <c r="I8" s="3"/>
      <c r="J8" s="3"/>
      <c r="K8" s="3"/>
      <c r="L8" s="3"/>
    </row>
    <row r="9" ht="12.75" customHeight="1">
      <c r="A9" s="4">
        <v>43738.0</v>
      </c>
      <c r="B9" s="6" t="s">
        <v>28</v>
      </c>
      <c r="C9" s="5" t="s">
        <v>29</v>
      </c>
      <c r="D9" s="6" t="s">
        <v>16</v>
      </c>
      <c r="E9" s="7">
        <v>3816000.0</v>
      </c>
      <c r="F9" s="6">
        <v>70.0</v>
      </c>
      <c r="G9" s="7" t="str">
        <f t="shared" si="1"/>
        <v>$ 2,671,200</v>
      </c>
      <c r="H9" s="6" t="s">
        <v>30</v>
      </c>
      <c r="I9" s="3"/>
      <c r="J9" s="3"/>
      <c r="K9" s="3"/>
      <c r="L9" s="3"/>
    </row>
    <row r="10" ht="12.75" customHeight="1">
      <c r="A10" s="4">
        <v>43738.0</v>
      </c>
      <c r="B10" s="6" t="s">
        <v>17</v>
      </c>
      <c r="C10" s="5" t="s">
        <v>31</v>
      </c>
      <c r="D10" s="6" t="s">
        <v>16</v>
      </c>
      <c r="E10" s="7">
        <v>1.5198E7</v>
      </c>
      <c r="F10" s="6">
        <v>70.0</v>
      </c>
      <c r="G10" s="7" t="str">
        <f t="shared" si="1"/>
        <v>$ 10,638,600</v>
      </c>
      <c r="H10" s="6" t="s">
        <v>30</v>
      </c>
      <c r="I10" s="3"/>
      <c r="J10" s="3"/>
      <c r="K10" s="3"/>
      <c r="L10" s="3"/>
    </row>
    <row r="11" ht="12.75" customHeight="1">
      <c r="A11" s="4">
        <v>43738.0</v>
      </c>
      <c r="B11" s="6" t="s">
        <v>32</v>
      </c>
      <c r="C11" s="5" t="s">
        <v>33</v>
      </c>
      <c r="D11" s="6" t="s">
        <v>16</v>
      </c>
      <c r="E11" s="7">
        <v>5.8668E7</v>
      </c>
      <c r="F11" s="6">
        <v>70.0</v>
      </c>
      <c r="G11" s="7" t="str">
        <f t="shared" si="1"/>
        <v>$ 41,067,600</v>
      </c>
      <c r="H11" s="6" t="s">
        <v>30</v>
      </c>
      <c r="I11" s="3"/>
      <c r="J11" s="3"/>
      <c r="K11" s="3"/>
      <c r="L11" s="3"/>
    </row>
    <row r="12" ht="12.75" customHeight="1">
      <c r="A12" s="4">
        <v>43738.0</v>
      </c>
      <c r="B12" s="6" t="s">
        <v>25</v>
      </c>
      <c r="C12" s="5" t="s">
        <v>34</v>
      </c>
      <c r="D12" s="6" t="s">
        <v>16</v>
      </c>
      <c r="E12" s="7">
        <v>6.78795E7</v>
      </c>
      <c r="F12" s="6">
        <v>70.0</v>
      </c>
      <c r="G12" s="7" t="str">
        <f t="shared" si="1"/>
        <v>$ 47,515,650</v>
      </c>
      <c r="H12" s="6" t="s">
        <v>35</v>
      </c>
      <c r="I12" s="3"/>
      <c r="J12" s="3"/>
      <c r="K12" s="3"/>
      <c r="L12" s="3"/>
    </row>
    <row r="13" ht="12.75" customHeight="1">
      <c r="A13" s="4">
        <v>43738.0</v>
      </c>
      <c r="B13" s="6" t="s">
        <v>17</v>
      </c>
      <c r="C13" s="5" t="s">
        <v>36</v>
      </c>
      <c r="D13" s="6" t="s">
        <v>10</v>
      </c>
      <c r="E13" s="7">
        <v>3.160875E7</v>
      </c>
      <c r="F13" s="6">
        <v>70.0</v>
      </c>
      <c r="G13" s="7" t="str">
        <f t="shared" si="1"/>
        <v>$ 22,126,125</v>
      </c>
      <c r="H13" s="6" t="s">
        <v>19</v>
      </c>
      <c r="I13" s="3"/>
      <c r="J13" s="3"/>
      <c r="K13" s="3"/>
      <c r="L13" s="3"/>
    </row>
    <row r="14" ht="12.75" customHeight="1">
      <c r="A14" s="4">
        <v>43738.0</v>
      </c>
      <c r="B14" s="6" t="s">
        <v>17</v>
      </c>
      <c r="C14" s="5" t="s">
        <v>37</v>
      </c>
      <c r="D14" s="6" t="s">
        <v>38</v>
      </c>
      <c r="E14" s="7">
        <v>1.31796E8</v>
      </c>
      <c r="F14" s="6">
        <v>70.0</v>
      </c>
      <c r="G14" s="7" t="str">
        <f t="shared" si="1"/>
        <v>$ 92,257,200</v>
      </c>
      <c r="H14" s="6" t="s">
        <v>19</v>
      </c>
      <c r="I14" s="3"/>
      <c r="J14" s="3"/>
      <c r="K14" s="3"/>
      <c r="L14" s="3"/>
    </row>
    <row r="15" ht="12.75" customHeight="1">
      <c r="A15" s="4">
        <v>43738.0</v>
      </c>
      <c r="B15" s="6" t="s">
        <v>25</v>
      </c>
      <c r="C15" s="5" t="s">
        <v>39</v>
      </c>
      <c r="D15" s="6" t="s">
        <v>16</v>
      </c>
      <c r="E15" s="7">
        <v>4.58505E7</v>
      </c>
      <c r="F15" s="6">
        <v>70.0</v>
      </c>
      <c r="G15" s="7" t="str">
        <f t="shared" si="1"/>
        <v>$ 32,095,350</v>
      </c>
      <c r="H15" s="6" t="s">
        <v>35</v>
      </c>
      <c r="I15" s="3"/>
      <c r="J15" s="3"/>
      <c r="K15" s="3"/>
      <c r="L15" s="3"/>
    </row>
    <row r="16" ht="12.75" customHeight="1">
      <c r="A16" s="4">
        <v>43738.0</v>
      </c>
      <c r="B16" s="6" t="s">
        <v>17</v>
      </c>
      <c r="C16" s="5" t="s">
        <v>40</v>
      </c>
      <c r="D16" s="6" t="s">
        <v>41</v>
      </c>
      <c r="E16" s="7">
        <v>4.9689E7</v>
      </c>
      <c r="F16" s="6">
        <v>70.0</v>
      </c>
      <c r="G16" s="7" t="str">
        <f t="shared" si="1"/>
        <v>$ 34,782,300</v>
      </c>
      <c r="H16" s="6" t="s">
        <v>19</v>
      </c>
      <c r="I16" s="3"/>
      <c r="J16" s="3"/>
      <c r="K16" s="3"/>
      <c r="L16" s="3"/>
    </row>
    <row r="17" ht="12.75" customHeight="1">
      <c r="A17" s="4">
        <v>43738.0</v>
      </c>
      <c r="B17" s="6" t="s">
        <v>17</v>
      </c>
      <c r="C17" s="5" t="s">
        <v>42</v>
      </c>
      <c r="D17" s="6" t="s">
        <v>43</v>
      </c>
      <c r="E17" s="7">
        <v>6.93735E8</v>
      </c>
      <c r="F17" s="6">
        <v>70.0</v>
      </c>
      <c r="G17" s="7" t="str">
        <f t="shared" si="1"/>
        <v>$ 485,614,500</v>
      </c>
      <c r="H17" s="6" t="s">
        <v>19</v>
      </c>
      <c r="I17" s="3"/>
      <c r="J17" s="3"/>
      <c r="K17" s="3"/>
      <c r="L17" s="3"/>
    </row>
    <row r="18" ht="12.75" customHeight="1">
      <c r="A18" s="4">
        <v>43738.0</v>
      </c>
      <c r="B18" s="6" t="s">
        <v>17</v>
      </c>
      <c r="C18" s="5" t="s">
        <v>44</v>
      </c>
      <c r="D18" s="6" t="s">
        <v>10</v>
      </c>
      <c r="E18" s="7">
        <v>3573750.0</v>
      </c>
      <c r="F18" s="6">
        <v>70.0</v>
      </c>
      <c r="G18" s="7" t="str">
        <f t="shared" si="1"/>
        <v>$ 2,501,625</v>
      </c>
      <c r="H18" s="6" t="s">
        <v>19</v>
      </c>
      <c r="I18" s="3"/>
      <c r="J18" s="3"/>
      <c r="K18" s="3"/>
      <c r="L18" s="3"/>
    </row>
    <row r="19" ht="12.75" customHeight="1">
      <c r="A19" s="4">
        <v>43738.0</v>
      </c>
      <c r="B19" s="6" t="s">
        <v>25</v>
      </c>
      <c r="C19" s="5" t="s">
        <v>45</v>
      </c>
      <c r="D19" s="6" t="s">
        <v>16</v>
      </c>
      <c r="E19" s="7">
        <v>1.54125E8</v>
      </c>
      <c r="F19" s="6">
        <v>70.0</v>
      </c>
      <c r="G19" s="7" t="str">
        <f t="shared" si="1"/>
        <v>$ 107,887,500</v>
      </c>
      <c r="H19" s="6" t="s">
        <v>35</v>
      </c>
      <c r="I19" s="3"/>
      <c r="J19" s="3"/>
      <c r="K19" s="3"/>
      <c r="L19" s="3"/>
    </row>
    <row r="20" ht="12.75" customHeight="1">
      <c r="A20" s="4">
        <v>43738.0</v>
      </c>
      <c r="B20" s="6" t="s">
        <v>32</v>
      </c>
      <c r="C20" s="5" t="s">
        <v>46</v>
      </c>
      <c r="D20" s="6" t="s">
        <v>16</v>
      </c>
      <c r="E20" s="7">
        <v>8.748195E8</v>
      </c>
      <c r="F20" s="6">
        <v>70.0</v>
      </c>
      <c r="G20" s="7" t="str">
        <f t="shared" si="1"/>
        <v>$ 612,373,650</v>
      </c>
      <c r="H20" s="6" t="s">
        <v>19</v>
      </c>
      <c r="I20" s="3"/>
      <c r="J20" s="3"/>
      <c r="K20" s="3"/>
      <c r="L20" s="3"/>
    </row>
    <row r="21" ht="12.75" customHeight="1">
      <c r="A21" s="4">
        <v>43738.0</v>
      </c>
      <c r="B21" s="4" t="s">
        <v>47</v>
      </c>
      <c r="C21" s="5" t="s">
        <v>48</v>
      </c>
      <c r="D21" s="6" t="s">
        <v>23</v>
      </c>
      <c r="E21" s="7">
        <v>1.824E8</v>
      </c>
      <c r="F21" s="6">
        <v>100.0</v>
      </c>
      <c r="G21" s="7" t="str">
        <f t="shared" si="1"/>
        <v>$ 182,400,000</v>
      </c>
      <c r="H21" s="6" t="s">
        <v>49</v>
      </c>
      <c r="I21" s="3"/>
      <c r="J21" s="3"/>
      <c r="K21" s="3"/>
      <c r="L21" s="3"/>
    </row>
    <row r="22" ht="24.0" customHeight="1">
      <c r="A22" s="4">
        <v>43738.0</v>
      </c>
      <c r="B22" s="4" t="s">
        <v>32</v>
      </c>
      <c r="C22" s="5" t="s">
        <v>50</v>
      </c>
      <c r="D22" s="6" t="s">
        <v>23</v>
      </c>
      <c r="E22" s="7">
        <v>8.2773312E9</v>
      </c>
      <c r="F22" s="6">
        <v>70.0</v>
      </c>
      <c r="G22" s="7" t="str">
        <f t="shared" si="1"/>
        <v>$ 5,794,131,840</v>
      </c>
      <c r="H22" s="6" t="s">
        <v>51</v>
      </c>
      <c r="I22" s="3"/>
      <c r="J22" s="3"/>
      <c r="K22" s="3"/>
      <c r="L22" s="3"/>
    </row>
    <row r="23" ht="12.75" customHeight="1">
      <c r="A23" s="4">
        <v>43738.0</v>
      </c>
      <c r="B23" s="4" t="s">
        <v>8</v>
      </c>
      <c r="C23" s="5" t="s">
        <v>52</v>
      </c>
      <c r="D23" s="6" t="s">
        <v>13</v>
      </c>
      <c r="E23" s="7">
        <v>2.17E7</v>
      </c>
      <c r="F23" s="6">
        <v>70.0</v>
      </c>
      <c r="G23" s="7" t="str">
        <f t="shared" si="1"/>
        <v>$ 15,190,000</v>
      </c>
      <c r="H23" s="6" t="s">
        <v>53</v>
      </c>
      <c r="I23" s="3"/>
      <c r="J23" s="3"/>
      <c r="K23" s="3"/>
      <c r="L23" s="3"/>
    </row>
    <row r="24" ht="12.75" customHeight="1">
      <c r="A24" s="4">
        <v>43738.0</v>
      </c>
      <c r="B24" s="4" t="s">
        <v>47</v>
      </c>
      <c r="C24" s="5" t="s">
        <v>54</v>
      </c>
      <c r="D24" s="6" t="s">
        <v>16</v>
      </c>
      <c r="E24" s="7">
        <v>1.0843E9</v>
      </c>
      <c r="F24" s="6">
        <v>70.0</v>
      </c>
      <c r="G24" s="7" t="str">
        <f t="shared" si="1"/>
        <v>$ 759,010,000</v>
      </c>
      <c r="H24" s="6" t="s">
        <v>11</v>
      </c>
      <c r="I24" s="3"/>
      <c r="J24" s="3"/>
      <c r="K24" s="3"/>
      <c r="L24" s="3"/>
    </row>
    <row r="25" ht="12.75" customHeight="1">
      <c r="A25" s="4">
        <v>43738.0</v>
      </c>
      <c r="B25" s="4" t="s">
        <v>21</v>
      </c>
      <c r="C25" s="5" t="s">
        <v>55</v>
      </c>
      <c r="D25" s="6" t="s">
        <v>23</v>
      </c>
      <c r="E25" s="7">
        <v>1.0157E8</v>
      </c>
      <c r="F25" s="6">
        <v>70.0</v>
      </c>
      <c r="G25" s="7" t="str">
        <f t="shared" si="1"/>
        <v>$ 71,099,000</v>
      </c>
      <c r="H25" s="6" t="s">
        <v>56</v>
      </c>
      <c r="I25" s="3"/>
      <c r="J25" s="3"/>
      <c r="K25" s="3"/>
      <c r="L25" s="3"/>
    </row>
    <row r="26" ht="12.75" customHeight="1">
      <c r="A26" s="4">
        <v>43738.0</v>
      </c>
      <c r="B26" s="4" t="s">
        <v>8</v>
      </c>
      <c r="C26" s="5" t="s">
        <v>57</v>
      </c>
      <c r="D26" s="6" t="s">
        <v>16</v>
      </c>
      <c r="E26" s="7">
        <v>2.1850875E8</v>
      </c>
      <c r="F26" s="6">
        <v>70.0</v>
      </c>
      <c r="G26" s="7" t="str">
        <f t="shared" si="1"/>
        <v>$ 152,956,125</v>
      </c>
      <c r="H26" s="6" t="s">
        <v>58</v>
      </c>
      <c r="I26" s="3"/>
      <c r="J26" s="3"/>
      <c r="K26" s="3"/>
      <c r="L26" s="3"/>
    </row>
    <row r="27" ht="12.75" customHeight="1">
      <c r="A27" s="4">
        <v>43738.0</v>
      </c>
      <c r="B27" s="4" t="s">
        <v>17</v>
      </c>
      <c r="C27" s="5" t="s">
        <v>59</v>
      </c>
      <c r="D27" s="6" t="s">
        <v>10</v>
      </c>
      <c r="E27" s="7">
        <v>6.2E7</v>
      </c>
      <c r="F27" s="6">
        <v>50.0</v>
      </c>
      <c r="G27" s="7" t="str">
        <f t="shared" si="1"/>
        <v>$ 31,000,000</v>
      </c>
      <c r="H27" s="6" t="s">
        <v>11</v>
      </c>
      <c r="I27" s="3"/>
      <c r="J27" s="3"/>
      <c r="K27" s="3"/>
      <c r="L27" s="3"/>
    </row>
    <row r="28" ht="12.75" customHeight="1">
      <c r="A28" s="4">
        <v>43738.0</v>
      </c>
      <c r="B28" s="4" t="s">
        <v>8</v>
      </c>
      <c r="C28" s="5" t="s">
        <v>60</v>
      </c>
      <c r="D28" s="6" t="s">
        <v>10</v>
      </c>
      <c r="E28" s="7">
        <v>6.4764688E7</v>
      </c>
      <c r="F28" s="6">
        <v>70.0</v>
      </c>
      <c r="G28" s="7" t="str">
        <f t="shared" si="1"/>
        <v>$ 45,335,282</v>
      </c>
      <c r="H28" s="6" t="s">
        <v>61</v>
      </c>
      <c r="I28" s="3"/>
      <c r="J28" s="3"/>
      <c r="K28" s="3"/>
      <c r="L28" s="3"/>
    </row>
    <row r="29" ht="22.5" customHeight="1">
      <c r="A29" s="4">
        <v>43738.0</v>
      </c>
      <c r="B29" s="4" t="s">
        <v>17</v>
      </c>
      <c r="C29" s="5" t="s">
        <v>62</v>
      </c>
      <c r="D29" s="6" t="s">
        <v>23</v>
      </c>
      <c r="E29" s="7">
        <v>2.47492E8</v>
      </c>
      <c r="F29" s="6">
        <v>70.0</v>
      </c>
      <c r="G29" s="7" t="str">
        <f t="shared" si="1"/>
        <v>$ 173,244,400</v>
      </c>
      <c r="H29" s="6" t="s">
        <v>63</v>
      </c>
      <c r="I29" s="3"/>
      <c r="J29" s="3"/>
      <c r="K29" s="3"/>
      <c r="L29" s="3"/>
    </row>
    <row r="30" ht="12.75" customHeight="1">
      <c r="A30" s="4">
        <v>43738.0</v>
      </c>
      <c r="B30" s="4" t="s">
        <v>64</v>
      </c>
      <c r="C30" s="5" t="s">
        <v>65</v>
      </c>
      <c r="D30" s="6" t="s">
        <v>16</v>
      </c>
      <c r="E30" s="7">
        <v>5.47782E8</v>
      </c>
      <c r="F30" s="6">
        <v>70.0</v>
      </c>
      <c r="G30" s="7" t="str">
        <f t="shared" si="1"/>
        <v>$ 383,447,400</v>
      </c>
      <c r="H30" s="6" t="s">
        <v>11</v>
      </c>
      <c r="I30" s="3"/>
      <c r="J30" s="3"/>
      <c r="K30" s="3"/>
      <c r="L30" s="3"/>
    </row>
    <row r="31" ht="12.75" customHeight="1">
      <c r="A31" s="4">
        <v>43738.0</v>
      </c>
      <c r="B31" s="4" t="s">
        <v>66</v>
      </c>
      <c r="C31" s="5" t="s">
        <v>67</v>
      </c>
      <c r="D31" s="6" t="s">
        <v>16</v>
      </c>
      <c r="E31" s="7">
        <v>1.146426E9</v>
      </c>
      <c r="F31" s="6">
        <v>70.0</v>
      </c>
      <c r="G31" s="7" t="str">
        <f t="shared" si="1"/>
        <v>$ 802,498,200</v>
      </c>
      <c r="H31" s="6" t="s">
        <v>11</v>
      </c>
      <c r="I31" s="3"/>
      <c r="J31" s="3"/>
      <c r="K31" s="3"/>
      <c r="L31" s="3"/>
    </row>
    <row r="32" ht="24.0" customHeight="1">
      <c r="A32" s="4">
        <v>43738.0</v>
      </c>
      <c r="B32" s="4" t="s">
        <v>17</v>
      </c>
      <c r="C32" s="5" t="s">
        <v>68</v>
      </c>
      <c r="D32" s="6" t="s">
        <v>69</v>
      </c>
      <c r="E32" s="7">
        <v>1220000.0</v>
      </c>
      <c r="F32" s="6">
        <v>70.0</v>
      </c>
      <c r="G32" s="7" t="str">
        <f t="shared" si="1"/>
        <v>$ 854,000</v>
      </c>
      <c r="H32" s="6" t="s">
        <v>70</v>
      </c>
      <c r="I32" s="3"/>
      <c r="J32" s="3"/>
      <c r="K32" s="3"/>
      <c r="L32" s="3"/>
    </row>
    <row r="33" ht="12.75" customHeight="1">
      <c r="A33" s="4">
        <v>43738.0</v>
      </c>
      <c r="B33" s="4" t="s">
        <v>8</v>
      </c>
      <c r="C33" s="5" t="s">
        <v>71</v>
      </c>
      <c r="D33" s="6" t="s">
        <v>16</v>
      </c>
      <c r="E33" s="7">
        <v>4.559655E8</v>
      </c>
      <c r="F33" s="6">
        <v>70.0</v>
      </c>
      <c r="G33" s="7" t="str">
        <f t="shared" si="1"/>
        <v>$ 319,175,850</v>
      </c>
      <c r="H33" s="6" t="s">
        <v>72</v>
      </c>
      <c r="I33" s="3"/>
      <c r="J33" s="3"/>
      <c r="K33" s="3"/>
      <c r="L33" s="3"/>
    </row>
    <row r="34" ht="12.75" customHeight="1">
      <c r="A34" s="4">
        <v>43738.0</v>
      </c>
      <c r="B34" s="4" t="s">
        <v>17</v>
      </c>
      <c r="C34" s="5" t="s">
        <v>73</v>
      </c>
      <c r="D34" s="6" t="s">
        <v>23</v>
      </c>
      <c r="E34" s="7">
        <v>6.36435E7</v>
      </c>
      <c r="F34" s="6">
        <v>70.0</v>
      </c>
      <c r="G34" s="7" t="str">
        <f t="shared" si="1"/>
        <v>$ 44,550,450</v>
      </c>
      <c r="H34" s="6" t="s">
        <v>74</v>
      </c>
      <c r="I34" s="3"/>
      <c r="J34" s="3"/>
      <c r="K34" s="3"/>
      <c r="L34" s="3"/>
    </row>
    <row r="35" ht="12.75" customHeight="1">
      <c r="A35" s="4">
        <v>43738.0</v>
      </c>
      <c r="B35" s="4" t="s">
        <v>25</v>
      </c>
      <c r="C35" s="5" t="s">
        <v>75</v>
      </c>
      <c r="D35" s="6" t="s">
        <v>76</v>
      </c>
      <c r="E35" s="7">
        <v>7.78602E7</v>
      </c>
      <c r="F35" s="6">
        <v>70.0</v>
      </c>
      <c r="G35" s="7" t="str">
        <f t="shared" si="1"/>
        <v>$ 54,502,140</v>
      </c>
      <c r="H35" s="6" t="s">
        <v>77</v>
      </c>
      <c r="I35" s="3"/>
      <c r="J35" s="3"/>
      <c r="K35" s="3"/>
      <c r="L35" s="3"/>
    </row>
    <row r="36" ht="12.75" customHeight="1">
      <c r="A36" s="4">
        <v>43738.0</v>
      </c>
      <c r="B36" s="4" t="s">
        <v>14</v>
      </c>
      <c r="C36" s="5" t="s">
        <v>78</v>
      </c>
      <c r="D36" s="6" t="s">
        <v>10</v>
      </c>
      <c r="E36" s="7">
        <v>6.6129788E7</v>
      </c>
      <c r="F36" s="6">
        <v>70.0</v>
      </c>
      <c r="G36" s="7" t="str">
        <f t="shared" si="1"/>
        <v>$ 46,290,852</v>
      </c>
      <c r="H36" s="6" t="s">
        <v>11</v>
      </c>
      <c r="I36" s="3"/>
      <c r="J36" s="3"/>
      <c r="K36" s="3"/>
      <c r="L36" s="3"/>
    </row>
    <row r="37" ht="24.0" customHeight="1">
      <c r="A37" s="4">
        <v>43738.0</v>
      </c>
      <c r="B37" s="4" t="s">
        <v>17</v>
      </c>
      <c r="C37" s="5" t="s">
        <v>79</v>
      </c>
      <c r="D37" s="6" t="s">
        <v>16</v>
      </c>
      <c r="E37" s="7">
        <v>3.957261E8</v>
      </c>
      <c r="F37" s="6">
        <v>70.0</v>
      </c>
      <c r="G37" s="7" t="str">
        <f t="shared" si="1"/>
        <v>$ 277,008,270</v>
      </c>
      <c r="H37" s="6" t="s">
        <v>11</v>
      </c>
      <c r="I37" s="3"/>
      <c r="J37" s="3"/>
      <c r="K37" s="3"/>
      <c r="L37" s="3"/>
    </row>
    <row r="38" ht="12.75" customHeight="1">
      <c r="A38" s="4">
        <v>43738.0</v>
      </c>
      <c r="B38" s="4" t="s">
        <v>32</v>
      </c>
      <c r="C38" s="5" t="s">
        <v>80</v>
      </c>
      <c r="D38" s="6" t="s">
        <v>16</v>
      </c>
      <c r="E38" s="7">
        <v>2.764165E8</v>
      </c>
      <c r="F38" s="6">
        <v>70.0</v>
      </c>
      <c r="G38" s="7" t="str">
        <f t="shared" si="1"/>
        <v>$ 193,491,550</v>
      </c>
      <c r="H38" s="6" t="s">
        <v>11</v>
      </c>
      <c r="I38" s="3"/>
      <c r="J38" s="3"/>
      <c r="K38" s="3"/>
      <c r="L38" s="3"/>
    </row>
    <row r="39" ht="12.75" customHeight="1">
      <c r="A39" s="4">
        <v>43738.0</v>
      </c>
      <c r="B39" s="4" t="s">
        <v>81</v>
      </c>
      <c r="C39" s="5" t="s">
        <v>82</v>
      </c>
      <c r="D39" s="6" t="s">
        <v>38</v>
      </c>
      <c r="E39" s="7">
        <v>4.589175E8</v>
      </c>
      <c r="F39" s="6">
        <v>70.0</v>
      </c>
      <c r="G39" s="7" t="str">
        <f t="shared" si="1"/>
        <v>$ 321,242,250</v>
      </c>
      <c r="H39" s="6" t="s">
        <v>11</v>
      </c>
      <c r="I39" s="3"/>
      <c r="J39" s="3"/>
      <c r="K39" s="3"/>
      <c r="L39" s="3"/>
    </row>
    <row r="40" ht="12.75" customHeight="1">
      <c r="A40" s="4">
        <v>43738.0</v>
      </c>
      <c r="B40" s="4" t="s">
        <v>25</v>
      </c>
      <c r="C40" s="5" t="s">
        <v>83</v>
      </c>
      <c r="D40" s="6" t="s">
        <v>16</v>
      </c>
      <c r="E40" s="7">
        <v>4.2588E7</v>
      </c>
      <c r="F40" s="6">
        <v>70.0</v>
      </c>
      <c r="G40" s="7" t="str">
        <f t="shared" si="1"/>
        <v>$ 29,811,600</v>
      </c>
      <c r="H40" s="6" t="s">
        <v>11</v>
      </c>
      <c r="I40" s="3"/>
      <c r="J40" s="3"/>
      <c r="K40" s="3"/>
      <c r="L40" s="3"/>
    </row>
    <row r="41" ht="12.75" customHeight="1">
      <c r="A41" s="4">
        <v>43738.0</v>
      </c>
      <c r="B41" s="4" t="s">
        <v>66</v>
      </c>
      <c r="C41" s="5" t="s">
        <v>84</v>
      </c>
      <c r="D41" s="6" t="s">
        <v>16</v>
      </c>
      <c r="E41" s="7">
        <v>2.340465E8</v>
      </c>
      <c r="F41" s="6">
        <v>70.0</v>
      </c>
      <c r="G41" s="7" t="str">
        <f t="shared" si="1"/>
        <v>$ 163,832,550</v>
      </c>
      <c r="H41" s="6" t="s">
        <v>11</v>
      </c>
      <c r="I41" s="3"/>
      <c r="J41" s="3"/>
      <c r="K41" s="3"/>
      <c r="L41" s="3"/>
    </row>
    <row r="42" ht="12.75" customHeight="1">
      <c r="A42" s="4">
        <v>43738.0</v>
      </c>
      <c r="B42" s="4" t="s">
        <v>8</v>
      </c>
      <c r="C42" s="5" t="s">
        <v>85</v>
      </c>
      <c r="D42" s="6" t="s">
        <v>10</v>
      </c>
      <c r="E42" s="7">
        <v>2.04609E8</v>
      </c>
      <c r="F42" s="6">
        <v>70.0</v>
      </c>
      <c r="G42" s="7" t="str">
        <f t="shared" si="1"/>
        <v>$ 143,226,300</v>
      </c>
      <c r="H42" s="6" t="s">
        <v>86</v>
      </c>
      <c r="I42" s="3"/>
      <c r="J42" s="3"/>
      <c r="K42" s="3"/>
      <c r="L42" s="3"/>
    </row>
    <row r="43" ht="12.75" customHeight="1">
      <c r="A43" s="4">
        <v>43738.0</v>
      </c>
      <c r="B43" s="4" t="s">
        <v>17</v>
      </c>
      <c r="C43" s="5" t="s">
        <v>87</v>
      </c>
      <c r="D43" s="6" t="s">
        <v>23</v>
      </c>
      <c r="E43" s="7">
        <v>1.276250026E9</v>
      </c>
      <c r="F43" s="6">
        <v>70.0</v>
      </c>
      <c r="G43" s="7" t="str">
        <f t="shared" si="1"/>
        <v>$ 893,375,018</v>
      </c>
      <c r="H43" s="6" t="s">
        <v>88</v>
      </c>
      <c r="I43" s="3"/>
      <c r="J43" s="3"/>
      <c r="K43" s="3"/>
      <c r="L43" s="3"/>
    </row>
    <row r="44" ht="22.5" customHeight="1">
      <c r="A44" s="4">
        <v>43739.0</v>
      </c>
      <c r="B44" s="4" t="s">
        <v>17</v>
      </c>
      <c r="C44" s="5" t="s">
        <v>89</v>
      </c>
      <c r="D44" s="6" t="s">
        <v>23</v>
      </c>
      <c r="E44" s="7">
        <v>1.95883869E8</v>
      </c>
      <c r="F44" s="6">
        <v>70.0</v>
      </c>
      <c r="G44" s="7" t="str">
        <f t="shared" si="1"/>
        <v>$ 137,118,708</v>
      </c>
      <c r="H44" s="6" t="s">
        <v>90</v>
      </c>
      <c r="I44" s="3"/>
      <c r="J44" s="3"/>
      <c r="K44" s="3"/>
      <c r="L44" s="3"/>
    </row>
    <row r="45" ht="12.75" customHeight="1">
      <c r="A45" s="4">
        <v>43739.0</v>
      </c>
      <c r="B45" s="4" t="s">
        <v>66</v>
      </c>
      <c r="C45" s="5" t="s">
        <v>91</v>
      </c>
      <c r="D45" s="6" t="s">
        <v>92</v>
      </c>
      <c r="E45" s="7">
        <v>3.10905E8</v>
      </c>
      <c r="F45" s="6">
        <v>100.0</v>
      </c>
      <c r="G45" s="7" t="str">
        <f t="shared" si="1"/>
        <v>$ 310,905,000</v>
      </c>
      <c r="H45" s="6" t="s">
        <v>11</v>
      </c>
      <c r="I45" s="3"/>
      <c r="J45" s="3"/>
      <c r="K45" s="3"/>
      <c r="L45" s="3"/>
    </row>
    <row r="46" ht="12.75" customHeight="1">
      <c r="A46" s="4">
        <v>43739.0</v>
      </c>
      <c r="B46" s="4" t="s">
        <v>66</v>
      </c>
      <c r="C46" s="5" t="s">
        <v>93</v>
      </c>
      <c r="D46" s="6" t="s">
        <v>16</v>
      </c>
      <c r="E46" s="7">
        <v>5.46308869E8</v>
      </c>
      <c r="F46" s="6">
        <v>70.0</v>
      </c>
      <c r="G46" s="7" t="str">
        <f t="shared" si="1"/>
        <v>$ 382,416,208</v>
      </c>
      <c r="H46" s="6" t="s">
        <v>11</v>
      </c>
      <c r="I46" s="3"/>
      <c r="J46" s="3"/>
      <c r="K46" s="3"/>
      <c r="L46" s="3"/>
    </row>
    <row r="47" ht="24.0" customHeight="1">
      <c r="A47" s="4">
        <v>43739.0</v>
      </c>
      <c r="B47" s="4" t="s">
        <v>32</v>
      </c>
      <c r="C47" s="5" t="s">
        <v>94</v>
      </c>
      <c r="D47" s="6" t="s">
        <v>23</v>
      </c>
      <c r="E47" s="7">
        <v>3.216885735E9</v>
      </c>
      <c r="F47" s="6">
        <v>100.0</v>
      </c>
      <c r="G47" s="7" t="str">
        <f t="shared" si="1"/>
        <v>$ 3,216,885,735</v>
      </c>
      <c r="H47" s="6" t="s">
        <v>51</v>
      </c>
      <c r="I47" s="3"/>
      <c r="J47" s="3"/>
      <c r="K47" s="3"/>
      <c r="L47" s="3"/>
    </row>
    <row r="48" ht="12.75" customHeight="1">
      <c r="A48" s="4">
        <v>43739.0</v>
      </c>
      <c r="B48" s="4" t="s">
        <v>17</v>
      </c>
      <c r="C48" s="5" t="s">
        <v>95</v>
      </c>
      <c r="D48" s="6" t="s">
        <v>92</v>
      </c>
      <c r="E48" s="7">
        <v>7.434E7</v>
      </c>
      <c r="F48" s="6">
        <v>100.0</v>
      </c>
      <c r="G48" s="7" t="str">
        <f t="shared" si="1"/>
        <v>$ 74,340,000</v>
      </c>
      <c r="H48" s="6" t="s">
        <v>11</v>
      </c>
      <c r="I48" s="3"/>
      <c r="J48" s="3"/>
      <c r="K48" s="3"/>
      <c r="L48" s="3"/>
    </row>
    <row r="49" ht="12.75" customHeight="1">
      <c r="A49" s="4">
        <v>43739.0</v>
      </c>
      <c r="B49" s="6" t="s">
        <v>8</v>
      </c>
      <c r="C49" s="8" t="s">
        <v>96</v>
      </c>
      <c r="D49" s="6" t="s">
        <v>23</v>
      </c>
      <c r="E49" s="7">
        <v>2.0979E8</v>
      </c>
      <c r="F49" s="6">
        <v>100.0</v>
      </c>
      <c r="G49" s="7" t="str">
        <f t="shared" si="1"/>
        <v>$ 209,790,000</v>
      </c>
      <c r="H49" s="6" t="s">
        <v>97</v>
      </c>
      <c r="I49" s="3"/>
      <c r="J49" s="3"/>
      <c r="K49" s="3"/>
      <c r="L49" s="3"/>
    </row>
    <row r="50" ht="12.75" customHeight="1">
      <c r="A50" s="4">
        <v>43739.0</v>
      </c>
      <c r="B50" s="4" t="s">
        <v>66</v>
      </c>
      <c r="C50" s="5" t="s">
        <v>98</v>
      </c>
      <c r="D50" s="6" t="s">
        <v>16</v>
      </c>
      <c r="E50" s="7">
        <v>1.538E8</v>
      </c>
      <c r="F50" s="6">
        <v>70.0</v>
      </c>
      <c r="G50" s="7" t="str">
        <f t="shared" si="1"/>
        <v>$ 107,660,000</v>
      </c>
      <c r="H50" s="6" t="s">
        <v>99</v>
      </c>
      <c r="I50" s="3"/>
      <c r="J50" s="3"/>
      <c r="K50" s="3"/>
      <c r="L50" s="3"/>
    </row>
    <row r="51" ht="12.75" customHeight="1">
      <c r="A51" s="4">
        <v>43739.0</v>
      </c>
      <c r="B51" s="6" t="s">
        <v>17</v>
      </c>
      <c r="C51" s="8" t="s">
        <v>100</v>
      </c>
      <c r="D51" s="6" t="s">
        <v>16</v>
      </c>
      <c r="E51" s="7">
        <v>4.242E8</v>
      </c>
      <c r="F51" s="6">
        <v>100.0</v>
      </c>
      <c r="G51" s="7" t="str">
        <f t="shared" si="1"/>
        <v>$ 424,200,000</v>
      </c>
      <c r="H51" s="6" t="s">
        <v>97</v>
      </c>
      <c r="I51" s="3"/>
      <c r="J51" s="3"/>
      <c r="K51" s="3"/>
      <c r="L51" s="3"/>
    </row>
    <row r="52" ht="22.5" customHeight="1">
      <c r="A52" s="4">
        <v>43739.0</v>
      </c>
      <c r="B52" s="4" t="s">
        <v>25</v>
      </c>
      <c r="C52" s="5" t="s">
        <v>101</v>
      </c>
      <c r="D52" s="6" t="s">
        <v>23</v>
      </c>
      <c r="E52" s="7">
        <v>2.544E8</v>
      </c>
      <c r="F52" s="6">
        <v>40.0</v>
      </c>
      <c r="G52" s="7" t="str">
        <f t="shared" si="1"/>
        <v>$ 101,760,000</v>
      </c>
      <c r="H52" s="6" t="s">
        <v>102</v>
      </c>
      <c r="I52" s="3"/>
      <c r="J52" s="3"/>
      <c r="K52" s="3"/>
      <c r="L52" s="3"/>
    </row>
    <row r="53" ht="12.75" customHeight="1">
      <c r="A53" s="4">
        <v>43739.0</v>
      </c>
      <c r="B53" s="6" t="s">
        <v>17</v>
      </c>
      <c r="C53" s="8" t="s">
        <v>103</v>
      </c>
      <c r="D53" s="6" t="s">
        <v>16</v>
      </c>
      <c r="E53" s="7">
        <v>3.7863E7</v>
      </c>
      <c r="F53" s="6">
        <v>70.0</v>
      </c>
      <c r="G53" s="7" t="str">
        <f t="shared" si="1"/>
        <v>$ 26,504,100</v>
      </c>
      <c r="H53" s="6" t="s">
        <v>97</v>
      </c>
      <c r="I53" s="3"/>
      <c r="J53" s="3"/>
      <c r="K53" s="3"/>
      <c r="L53" s="3"/>
    </row>
    <row r="54" ht="12.75" customHeight="1">
      <c r="A54" s="4">
        <v>43739.0</v>
      </c>
      <c r="B54" s="6" t="s">
        <v>47</v>
      </c>
      <c r="C54" s="8" t="s">
        <v>104</v>
      </c>
      <c r="D54" s="6" t="s">
        <v>23</v>
      </c>
      <c r="E54" s="7">
        <v>2.954346E8</v>
      </c>
      <c r="F54" s="6">
        <v>70.0</v>
      </c>
      <c r="G54" s="7" t="str">
        <f t="shared" si="1"/>
        <v>$ 206,804,220</v>
      </c>
      <c r="H54" s="6" t="s">
        <v>105</v>
      </c>
      <c r="I54" s="3"/>
      <c r="J54" s="3"/>
      <c r="K54" s="3"/>
      <c r="L54" s="3"/>
    </row>
    <row r="55" ht="12.75" customHeight="1">
      <c r="A55" s="4">
        <v>43739.0</v>
      </c>
      <c r="B55" s="4" t="s">
        <v>66</v>
      </c>
      <c r="C55" s="5" t="s">
        <v>106</v>
      </c>
      <c r="D55" s="6" t="s">
        <v>16</v>
      </c>
      <c r="E55" s="7">
        <v>1.55E8</v>
      </c>
      <c r="F55" s="6">
        <v>70.0</v>
      </c>
      <c r="G55" s="7" t="str">
        <f t="shared" si="1"/>
        <v>$ 108,500,000</v>
      </c>
      <c r="H55" s="6" t="s">
        <v>72</v>
      </c>
      <c r="I55" s="3"/>
      <c r="J55" s="3"/>
      <c r="K55" s="3"/>
      <c r="L55" s="3"/>
    </row>
    <row r="56" ht="12.75" customHeight="1">
      <c r="A56" s="4">
        <v>43739.0</v>
      </c>
      <c r="B56" s="4" t="s">
        <v>64</v>
      </c>
      <c r="C56" s="5" t="s">
        <v>107</v>
      </c>
      <c r="D56" s="6" t="s">
        <v>16</v>
      </c>
      <c r="E56" s="7">
        <v>1.0860705E9</v>
      </c>
      <c r="F56" s="6">
        <v>70.0</v>
      </c>
      <c r="G56" s="7" t="str">
        <f t="shared" si="1"/>
        <v>$ 760,249,350</v>
      </c>
      <c r="H56" s="6" t="s">
        <v>11</v>
      </c>
      <c r="I56" s="3"/>
      <c r="J56" s="3"/>
      <c r="K56" s="3"/>
      <c r="L56" s="3"/>
    </row>
    <row r="57" ht="12.75" customHeight="1">
      <c r="A57" s="4">
        <v>43739.0</v>
      </c>
      <c r="B57" s="4" t="s">
        <v>108</v>
      </c>
      <c r="C57" s="5" t="s">
        <v>109</v>
      </c>
      <c r="D57" s="6" t="s">
        <v>16</v>
      </c>
      <c r="E57" s="7">
        <v>2.174655E8</v>
      </c>
      <c r="F57" s="6">
        <v>70.0</v>
      </c>
      <c r="G57" s="7" t="str">
        <f t="shared" si="1"/>
        <v>$ 152,225,850</v>
      </c>
      <c r="H57" s="6" t="s">
        <v>11</v>
      </c>
      <c r="I57" s="3"/>
      <c r="J57" s="3"/>
      <c r="K57" s="3"/>
      <c r="L57" s="3"/>
    </row>
    <row r="58" ht="12.75" customHeight="1">
      <c r="A58" s="4">
        <v>43739.0</v>
      </c>
      <c r="B58" s="4" t="s">
        <v>17</v>
      </c>
      <c r="C58" s="5" t="s">
        <v>110</v>
      </c>
      <c r="D58" s="6" t="s">
        <v>38</v>
      </c>
      <c r="E58" s="7">
        <v>2.14451E8</v>
      </c>
      <c r="F58" s="6">
        <v>70.0</v>
      </c>
      <c r="G58" s="7" t="str">
        <f t="shared" si="1"/>
        <v>$ 150,115,700</v>
      </c>
      <c r="H58" s="6" t="s">
        <v>30</v>
      </c>
      <c r="I58" s="3"/>
      <c r="J58" s="3"/>
      <c r="K58" s="3"/>
      <c r="L58" s="3"/>
    </row>
    <row r="59" ht="12.75" customHeight="1">
      <c r="A59" s="4">
        <v>43739.0</v>
      </c>
      <c r="B59" s="4" t="s">
        <v>111</v>
      </c>
      <c r="C59" s="5" t="s">
        <v>112</v>
      </c>
      <c r="D59" s="6" t="s">
        <v>23</v>
      </c>
      <c r="E59" s="7">
        <v>9.943984E7</v>
      </c>
      <c r="F59" s="6">
        <v>70.0</v>
      </c>
      <c r="G59" s="7" t="str">
        <f t="shared" si="1"/>
        <v>$ 69,607,888</v>
      </c>
      <c r="H59" s="6" t="s">
        <v>113</v>
      </c>
      <c r="I59" s="3"/>
      <c r="J59" s="3"/>
      <c r="K59" s="3"/>
      <c r="L59" s="3"/>
    </row>
    <row r="60" ht="12.75" customHeight="1">
      <c r="A60" s="4">
        <v>43739.0</v>
      </c>
      <c r="B60" s="4" t="s">
        <v>21</v>
      </c>
      <c r="C60" s="5" t="s">
        <v>114</v>
      </c>
      <c r="D60" s="6" t="s">
        <v>23</v>
      </c>
      <c r="E60" s="7">
        <v>1.3E8</v>
      </c>
      <c r="F60" s="6">
        <v>70.0</v>
      </c>
      <c r="G60" s="7" t="str">
        <f t="shared" si="1"/>
        <v>$ 91,000,000</v>
      </c>
      <c r="H60" s="6" t="s">
        <v>115</v>
      </c>
      <c r="I60" s="3"/>
      <c r="J60" s="3"/>
      <c r="K60" s="3"/>
      <c r="L60" s="3"/>
    </row>
    <row r="61" ht="24.0" customHeight="1">
      <c r="A61" s="4">
        <v>43739.0</v>
      </c>
      <c r="B61" s="4" t="s">
        <v>14</v>
      </c>
      <c r="C61" s="5" t="s">
        <v>116</v>
      </c>
      <c r="D61" s="6" t="s">
        <v>23</v>
      </c>
      <c r="E61" s="7">
        <v>3.979335E8</v>
      </c>
      <c r="F61" s="6">
        <v>70.0</v>
      </c>
      <c r="G61" s="7" t="str">
        <f t="shared" si="1"/>
        <v>$ 278,553,450</v>
      </c>
      <c r="H61" s="6" t="s">
        <v>117</v>
      </c>
      <c r="I61" s="3"/>
      <c r="J61" s="3"/>
      <c r="K61" s="3"/>
      <c r="L61" s="3"/>
    </row>
    <row r="62" ht="12.75" customHeight="1">
      <c r="A62" s="4">
        <v>43739.0</v>
      </c>
      <c r="B62" s="4" t="s">
        <v>32</v>
      </c>
      <c r="C62" s="5" t="s">
        <v>118</v>
      </c>
      <c r="D62" s="6" t="s">
        <v>76</v>
      </c>
      <c r="E62" s="7">
        <v>1.53678E8</v>
      </c>
      <c r="F62" s="6">
        <v>70.0</v>
      </c>
      <c r="G62" s="7" t="str">
        <f t="shared" si="1"/>
        <v>$ 107,574,600</v>
      </c>
      <c r="H62" s="6" t="s">
        <v>119</v>
      </c>
      <c r="I62" s="3"/>
      <c r="J62" s="3"/>
      <c r="K62" s="3"/>
      <c r="L62" s="3"/>
    </row>
    <row r="63" ht="12.75" customHeight="1">
      <c r="A63" s="4">
        <v>43739.0</v>
      </c>
      <c r="B63" s="4" t="s">
        <v>47</v>
      </c>
      <c r="C63" s="5" t="s">
        <v>120</v>
      </c>
      <c r="D63" s="6" t="s">
        <v>16</v>
      </c>
      <c r="E63" s="7">
        <v>9357000.0</v>
      </c>
      <c r="F63" s="6">
        <v>70.0</v>
      </c>
      <c r="G63" s="7" t="str">
        <f t="shared" si="1"/>
        <v>$ 6,549,900</v>
      </c>
      <c r="H63" s="6" t="s">
        <v>121</v>
      </c>
      <c r="I63" s="3"/>
      <c r="J63" s="3"/>
      <c r="K63" s="3"/>
      <c r="L63" s="3"/>
    </row>
    <row r="64" ht="24.0" customHeight="1">
      <c r="A64" s="4">
        <v>43739.0</v>
      </c>
      <c r="B64" s="4" t="s">
        <v>66</v>
      </c>
      <c r="C64" s="5" t="s">
        <v>122</v>
      </c>
      <c r="D64" s="6" t="s">
        <v>10</v>
      </c>
      <c r="E64" s="7" t="str">
        <f>579203250+15000000</f>
        <v>$ 594,203,250</v>
      </c>
      <c r="F64" s="6">
        <v>70.0</v>
      </c>
      <c r="G64" s="7" t="str">
        <f t="shared" si="1"/>
        <v>$ 415,942,275</v>
      </c>
      <c r="H64" s="6" t="s">
        <v>11</v>
      </c>
      <c r="I64" s="3"/>
      <c r="J64" s="3"/>
      <c r="K64" s="3"/>
      <c r="L64" s="3"/>
    </row>
    <row r="65" ht="12.75" customHeight="1">
      <c r="A65" s="4">
        <v>43739.0</v>
      </c>
      <c r="B65" s="4" t="s">
        <v>17</v>
      </c>
      <c r="C65" s="5" t="s">
        <v>123</v>
      </c>
      <c r="D65" s="6" t="s">
        <v>16</v>
      </c>
      <c r="E65" s="7">
        <v>2.12262E8</v>
      </c>
      <c r="F65" s="6">
        <v>70.0</v>
      </c>
      <c r="G65" s="7" t="str">
        <f t="shared" si="1"/>
        <v>$ 148,583,400</v>
      </c>
      <c r="H65" s="6" t="s">
        <v>124</v>
      </c>
      <c r="I65" s="3"/>
      <c r="J65" s="3"/>
      <c r="K65" s="3"/>
      <c r="L65" s="3"/>
    </row>
    <row r="66" ht="36.0" customHeight="1">
      <c r="A66" s="4">
        <v>43739.0</v>
      </c>
      <c r="B66" s="4" t="s">
        <v>32</v>
      </c>
      <c r="C66" s="5" t="s">
        <v>125</v>
      </c>
      <c r="D66" s="6" t="s">
        <v>23</v>
      </c>
      <c r="E66" s="7">
        <v>3.216885735E9</v>
      </c>
      <c r="F66" s="6" t="s">
        <v>126</v>
      </c>
      <c r="G66" s="7" t="s">
        <v>126</v>
      </c>
      <c r="H66" s="6" t="s">
        <v>51</v>
      </c>
      <c r="I66" s="3"/>
      <c r="J66" s="3"/>
      <c r="K66" s="3"/>
      <c r="L66" s="3"/>
    </row>
    <row r="67" ht="12.75" customHeight="1">
      <c r="A67" s="4">
        <v>43739.0</v>
      </c>
      <c r="B67" s="4" t="s">
        <v>32</v>
      </c>
      <c r="C67" s="5" t="s">
        <v>127</v>
      </c>
      <c r="D67" s="6" t="s">
        <v>92</v>
      </c>
      <c r="E67" s="7">
        <v>8.89855E7</v>
      </c>
      <c r="F67" s="6">
        <v>70.0</v>
      </c>
      <c r="G67" s="7" t="str">
        <f t="shared" ref="G67:G116" si="2">E67*F67/100</f>
        <v>$ 62,289,850</v>
      </c>
      <c r="H67" s="6" t="s">
        <v>11</v>
      </c>
      <c r="I67" s="3"/>
      <c r="J67" s="3"/>
      <c r="K67" s="3"/>
      <c r="L67" s="3"/>
    </row>
    <row r="68" ht="12.75" customHeight="1">
      <c r="A68" s="4">
        <v>43739.0</v>
      </c>
      <c r="B68" s="4" t="s">
        <v>17</v>
      </c>
      <c r="C68" s="5" t="s">
        <v>128</v>
      </c>
      <c r="D68" s="6" t="s">
        <v>16</v>
      </c>
      <c r="E68" s="7">
        <v>2.5473E7</v>
      </c>
      <c r="F68" s="6">
        <v>70.0</v>
      </c>
      <c r="G68" s="7" t="str">
        <f t="shared" si="2"/>
        <v>$ 17,831,100</v>
      </c>
      <c r="H68" s="6" t="s">
        <v>88</v>
      </c>
      <c r="I68" s="3"/>
      <c r="J68" s="3"/>
      <c r="K68" s="3"/>
      <c r="L68" s="3"/>
    </row>
    <row r="69" ht="12.75" customHeight="1">
      <c r="A69" s="4">
        <v>43739.0</v>
      </c>
      <c r="B69" s="4" t="s">
        <v>28</v>
      </c>
      <c r="C69" s="5" t="s">
        <v>129</v>
      </c>
      <c r="D69" s="6" t="s">
        <v>23</v>
      </c>
      <c r="E69" s="7">
        <v>4.3008E8</v>
      </c>
      <c r="F69" s="6">
        <v>70.0</v>
      </c>
      <c r="G69" s="7" t="str">
        <f t="shared" si="2"/>
        <v>$ 301,056,000</v>
      </c>
      <c r="H69" s="6" t="s">
        <v>130</v>
      </c>
      <c r="I69" s="3"/>
      <c r="J69" s="3"/>
      <c r="K69" s="3"/>
      <c r="L69" s="3"/>
    </row>
    <row r="70" ht="12.75" customHeight="1">
      <c r="A70" s="4">
        <v>43739.0</v>
      </c>
      <c r="B70" s="4" t="s">
        <v>25</v>
      </c>
      <c r="C70" s="5" t="s">
        <v>131</v>
      </c>
      <c r="D70" s="6" t="s">
        <v>13</v>
      </c>
      <c r="E70" s="7">
        <v>2.8E7</v>
      </c>
      <c r="F70" s="6">
        <v>70.0</v>
      </c>
      <c r="G70" s="7" t="str">
        <f t="shared" si="2"/>
        <v>$ 19,600,000</v>
      </c>
      <c r="H70" s="6" t="s">
        <v>11</v>
      </c>
      <c r="I70" s="3"/>
      <c r="J70" s="3"/>
      <c r="K70" s="3"/>
      <c r="L70" s="3"/>
    </row>
    <row r="71" ht="22.5" customHeight="1">
      <c r="A71" s="4">
        <v>43739.0</v>
      </c>
      <c r="B71" s="4" t="s">
        <v>47</v>
      </c>
      <c r="C71" s="5" t="s">
        <v>132</v>
      </c>
      <c r="D71" s="6" t="s">
        <v>13</v>
      </c>
      <c r="E71" s="7">
        <v>6000000.0</v>
      </c>
      <c r="F71" s="6">
        <v>70.0</v>
      </c>
      <c r="G71" s="7" t="str">
        <f t="shared" si="2"/>
        <v>$ 4,200,000</v>
      </c>
      <c r="H71" s="6" t="s">
        <v>133</v>
      </c>
      <c r="I71" s="3"/>
      <c r="J71" s="3"/>
      <c r="K71" s="3"/>
      <c r="L71" s="3"/>
    </row>
    <row r="72" ht="12.75" customHeight="1">
      <c r="A72" s="4">
        <v>43739.0</v>
      </c>
      <c r="B72" s="4" t="s">
        <v>8</v>
      </c>
      <c r="C72" s="5" t="s">
        <v>134</v>
      </c>
      <c r="D72" s="6" t="s">
        <v>16</v>
      </c>
      <c r="E72" s="7">
        <v>1.0474888E7</v>
      </c>
      <c r="F72" s="6">
        <v>70.0</v>
      </c>
      <c r="G72" s="7" t="str">
        <f t="shared" si="2"/>
        <v>$ 7,332,422</v>
      </c>
      <c r="H72" s="6" t="s">
        <v>135</v>
      </c>
      <c r="I72" s="3"/>
      <c r="J72" s="3"/>
      <c r="K72" s="3"/>
      <c r="L72" s="3"/>
    </row>
    <row r="73" ht="12.75" customHeight="1">
      <c r="A73" s="4">
        <v>43739.0</v>
      </c>
      <c r="B73" s="6" t="s">
        <v>17</v>
      </c>
      <c r="C73" s="8" t="s">
        <v>136</v>
      </c>
      <c r="D73" s="6" t="s">
        <v>13</v>
      </c>
      <c r="E73" s="7">
        <v>7600000.0</v>
      </c>
      <c r="F73" s="6">
        <v>70.0</v>
      </c>
      <c r="G73" s="7" t="str">
        <f t="shared" si="2"/>
        <v>$ 5,320,000</v>
      </c>
      <c r="H73" s="6" t="s">
        <v>137</v>
      </c>
      <c r="I73" s="3"/>
      <c r="J73" s="3"/>
      <c r="K73" s="3"/>
      <c r="L73" s="3"/>
    </row>
    <row r="74" ht="12.75" customHeight="1">
      <c r="A74" s="4">
        <v>43739.0</v>
      </c>
      <c r="B74" s="4" t="s">
        <v>17</v>
      </c>
      <c r="C74" s="5" t="s">
        <v>138</v>
      </c>
      <c r="D74" s="6" t="s">
        <v>10</v>
      </c>
      <c r="E74" s="7">
        <v>1.00025E8</v>
      </c>
      <c r="F74" s="6">
        <v>70.0</v>
      </c>
      <c r="G74" s="7" t="str">
        <f t="shared" si="2"/>
        <v>$ 70,017,500</v>
      </c>
      <c r="H74" s="6" t="s">
        <v>11</v>
      </c>
      <c r="I74" s="3"/>
      <c r="J74" s="3"/>
      <c r="K74" s="3"/>
      <c r="L74" s="3"/>
    </row>
    <row r="75" ht="12.75" customHeight="1">
      <c r="A75" s="4">
        <v>43739.0</v>
      </c>
      <c r="B75" s="6" t="s">
        <v>66</v>
      </c>
      <c r="C75" s="8" t="s">
        <v>139</v>
      </c>
      <c r="D75" s="6" t="s">
        <v>23</v>
      </c>
      <c r="E75" s="7">
        <v>6.346E8</v>
      </c>
      <c r="F75" s="6">
        <v>70.0</v>
      </c>
      <c r="G75" s="7" t="str">
        <f t="shared" si="2"/>
        <v>$ 444,220,000</v>
      </c>
      <c r="H75" s="6" t="s">
        <v>105</v>
      </c>
      <c r="I75" s="3"/>
      <c r="J75" s="3"/>
      <c r="K75" s="3"/>
      <c r="L75" s="3"/>
    </row>
    <row r="76" ht="12.75" customHeight="1">
      <c r="A76" s="4">
        <v>43739.0</v>
      </c>
      <c r="B76" s="6" t="s">
        <v>25</v>
      </c>
      <c r="C76" s="5" t="s">
        <v>140</v>
      </c>
      <c r="D76" s="6" t="s">
        <v>23</v>
      </c>
      <c r="E76" s="7">
        <v>6616349.0</v>
      </c>
      <c r="F76" s="6">
        <v>70.0</v>
      </c>
      <c r="G76" s="7" t="str">
        <f t="shared" si="2"/>
        <v>$ 4,631,444</v>
      </c>
      <c r="H76" s="6" t="s">
        <v>141</v>
      </c>
      <c r="I76" s="3"/>
      <c r="J76" s="3"/>
      <c r="K76" s="3"/>
      <c r="L76" s="3"/>
    </row>
    <row r="77" ht="12.75" customHeight="1">
      <c r="A77" s="4">
        <v>43739.0</v>
      </c>
      <c r="B77" s="4" t="s">
        <v>25</v>
      </c>
      <c r="C77" s="5" t="s">
        <v>142</v>
      </c>
      <c r="D77" s="6" t="s">
        <v>69</v>
      </c>
      <c r="E77" s="7">
        <v>2.5E7</v>
      </c>
      <c r="F77" s="6">
        <v>70.0</v>
      </c>
      <c r="G77" s="7" t="str">
        <f t="shared" si="2"/>
        <v>$ 17,500,000</v>
      </c>
      <c r="H77" s="6" t="s">
        <v>11</v>
      </c>
      <c r="I77" s="3"/>
      <c r="J77" s="3"/>
      <c r="K77" s="3"/>
      <c r="L77" s="3"/>
    </row>
    <row r="78" ht="12.75" customHeight="1">
      <c r="A78" s="4">
        <v>43739.0</v>
      </c>
      <c r="B78" s="4" t="s">
        <v>66</v>
      </c>
      <c r="C78" s="5" t="s">
        <v>143</v>
      </c>
      <c r="D78" s="6" t="s">
        <v>16</v>
      </c>
      <c r="E78" s="7">
        <v>9.5091E7</v>
      </c>
      <c r="F78" s="6">
        <v>70.0</v>
      </c>
      <c r="G78" s="7" t="str">
        <f t="shared" si="2"/>
        <v>$ 66,563,700</v>
      </c>
      <c r="H78" s="6" t="s">
        <v>144</v>
      </c>
      <c r="I78" s="3"/>
      <c r="J78" s="3"/>
      <c r="K78" s="3"/>
      <c r="L78" s="3"/>
    </row>
    <row r="79" ht="12.75" customHeight="1">
      <c r="A79" s="4">
        <v>43739.0</v>
      </c>
      <c r="B79" s="4" t="s">
        <v>25</v>
      </c>
      <c r="C79" s="5" t="s">
        <v>145</v>
      </c>
      <c r="D79" s="6" t="s">
        <v>43</v>
      </c>
      <c r="E79" s="7">
        <v>2.615085E8</v>
      </c>
      <c r="F79" s="6">
        <v>70.0</v>
      </c>
      <c r="G79" s="7" t="str">
        <f t="shared" si="2"/>
        <v>$ 183,055,950</v>
      </c>
      <c r="H79" s="6" t="s">
        <v>11</v>
      </c>
      <c r="I79" s="3"/>
      <c r="J79" s="3"/>
      <c r="K79" s="3"/>
      <c r="L79" s="3"/>
    </row>
    <row r="80" ht="12.75" customHeight="1">
      <c r="A80" s="4">
        <v>43739.0</v>
      </c>
      <c r="B80" s="4" t="s">
        <v>81</v>
      </c>
      <c r="C80" s="5" t="s">
        <v>146</v>
      </c>
      <c r="D80" s="6" t="s">
        <v>147</v>
      </c>
      <c r="E80" s="7" t="str">
        <f>417070500+35209500</f>
        <v>$ 452,280,000</v>
      </c>
      <c r="F80" s="6">
        <v>70.0</v>
      </c>
      <c r="G80" s="7" t="str">
        <f t="shared" si="2"/>
        <v>$ 316,596,000</v>
      </c>
      <c r="H80" s="6" t="s">
        <v>11</v>
      </c>
      <c r="I80" s="3"/>
      <c r="J80" s="3"/>
      <c r="K80" s="3"/>
      <c r="L80" s="3"/>
    </row>
    <row r="81" ht="12.75" customHeight="1">
      <c r="A81" s="4">
        <v>43739.0</v>
      </c>
      <c r="B81" s="4" t="s">
        <v>17</v>
      </c>
      <c r="C81" s="5" t="s">
        <v>148</v>
      </c>
      <c r="D81" s="6" t="s">
        <v>69</v>
      </c>
      <c r="E81" s="7">
        <v>6708000.0</v>
      </c>
      <c r="F81" s="6">
        <v>70.0</v>
      </c>
      <c r="G81" s="7" t="str">
        <f t="shared" si="2"/>
        <v>$ 4,695,600</v>
      </c>
      <c r="H81" s="6" t="s">
        <v>11</v>
      </c>
      <c r="I81" s="3"/>
      <c r="J81" s="3"/>
      <c r="K81" s="3"/>
      <c r="L81" s="3"/>
    </row>
    <row r="82" ht="12.75" customHeight="1">
      <c r="A82" s="4">
        <v>43739.0</v>
      </c>
      <c r="B82" s="4" t="s">
        <v>66</v>
      </c>
      <c r="C82" s="5" t="s">
        <v>149</v>
      </c>
      <c r="D82" s="6" t="s">
        <v>16</v>
      </c>
      <c r="E82" s="7">
        <v>1.072695E8</v>
      </c>
      <c r="F82" s="6">
        <v>70.0</v>
      </c>
      <c r="G82" s="7" t="str">
        <f t="shared" si="2"/>
        <v>$ 75,088,650</v>
      </c>
      <c r="H82" s="6" t="s">
        <v>11</v>
      </c>
      <c r="I82" s="3"/>
      <c r="J82" s="3"/>
      <c r="K82" s="3"/>
      <c r="L82" s="3"/>
    </row>
    <row r="83" ht="12.75" customHeight="1">
      <c r="A83" s="4">
        <v>43739.0</v>
      </c>
      <c r="B83" s="4" t="s">
        <v>25</v>
      </c>
      <c r="C83" s="5" t="s">
        <v>150</v>
      </c>
      <c r="D83" s="6" t="s">
        <v>10</v>
      </c>
      <c r="E83" s="7">
        <v>5.258E8</v>
      </c>
      <c r="F83" s="6">
        <v>70.0</v>
      </c>
      <c r="G83" s="7" t="str">
        <f t="shared" si="2"/>
        <v>$ 368,060,000</v>
      </c>
      <c r="H83" s="6" t="s">
        <v>11</v>
      </c>
      <c r="I83" s="3"/>
      <c r="J83" s="3"/>
      <c r="K83" s="3"/>
      <c r="L83" s="3"/>
    </row>
    <row r="84" ht="12.75" customHeight="1">
      <c r="A84" s="4">
        <v>43739.0</v>
      </c>
      <c r="B84" s="4" t="s">
        <v>32</v>
      </c>
      <c r="C84" s="5" t="s">
        <v>151</v>
      </c>
      <c r="D84" s="6" t="s">
        <v>16</v>
      </c>
      <c r="E84" s="7">
        <v>3.14595E7</v>
      </c>
      <c r="F84" s="6">
        <v>70.0</v>
      </c>
      <c r="G84" s="7" t="str">
        <f t="shared" si="2"/>
        <v>$ 22,021,650</v>
      </c>
      <c r="H84" s="6" t="s">
        <v>11</v>
      </c>
      <c r="I84" s="3"/>
      <c r="J84" s="3"/>
      <c r="K84" s="3"/>
      <c r="L84" s="3"/>
    </row>
    <row r="85" ht="12.75" customHeight="1">
      <c r="A85" s="4">
        <v>43739.0</v>
      </c>
      <c r="B85" s="4" t="s">
        <v>64</v>
      </c>
      <c r="C85" s="5" t="s">
        <v>152</v>
      </c>
      <c r="D85" s="6" t="s">
        <v>23</v>
      </c>
      <c r="E85" s="7">
        <v>1.036875E8</v>
      </c>
      <c r="F85" s="6">
        <v>70.0</v>
      </c>
      <c r="G85" s="7" t="str">
        <f t="shared" si="2"/>
        <v>$ 72,581,250</v>
      </c>
      <c r="H85" s="6" t="s">
        <v>11</v>
      </c>
      <c r="I85" s="3"/>
      <c r="J85" s="3"/>
      <c r="K85" s="3"/>
      <c r="L85" s="3"/>
    </row>
    <row r="86" ht="12.75" customHeight="1">
      <c r="A86" s="4">
        <v>43739.0</v>
      </c>
      <c r="B86" s="4" t="s">
        <v>25</v>
      </c>
      <c r="C86" s="5" t="s">
        <v>153</v>
      </c>
      <c r="D86" s="6" t="s">
        <v>154</v>
      </c>
      <c r="E86" s="7">
        <v>1.984E7</v>
      </c>
      <c r="F86" s="6">
        <v>70.0</v>
      </c>
      <c r="G86" s="7" t="str">
        <f t="shared" si="2"/>
        <v>$ 13,888,000</v>
      </c>
      <c r="H86" s="6" t="s">
        <v>11</v>
      </c>
      <c r="I86" s="3"/>
      <c r="J86" s="3"/>
      <c r="K86" s="3"/>
      <c r="L86" s="3"/>
    </row>
    <row r="87" ht="12.75" customHeight="1">
      <c r="A87" s="4">
        <v>43739.0</v>
      </c>
      <c r="B87" s="4" t="s">
        <v>17</v>
      </c>
      <c r="C87" s="5" t="s">
        <v>155</v>
      </c>
      <c r="D87" s="6" t="s">
        <v>10</v>
      </c>
      <c r="E87" s="7">
        <v>8460750.0</v>
      </c>
      <c r="F87" s="6">
        <v>70.0</v>
      </c>
      <c r="G87" s="7" t="str">
        <f t="shared" si="2"/>
        <v>$ 5,922,525</v>
      </c>
      <c r="H87" s="6" t="s">
        <v>11</v>
      </c>
      <c r="I87" s="3"/>
      <c r="J87" s="3"/>
      <c r="K87" s="3"/>
      <c r="L87" s="3"/>
    </row>
    <row r="88" ht="12.75" customHeight="1">
      <c r="A88" s="4">
        <v>43739.0</v>
      </c>
      <c r="B88" s="4" t="s">
        <v>21</v>
      </c>
      <c r="C88" s="5" t="s">
        <v>156</v>
      </c>
      <c r="D88" s="6" t="s">
        <v>157</v>
      </c>
      <c r="E88" s="7" t="str">
        <f>46207500+75513000</f>
        <v>$ 121,720,500</v>
      </c>
      <c r="F88" s="6">
        <v>70.0</v>
      </c>
      <c r="G88" s="7" t="str">
        <f t="shared" si="2"/>
        <v>$ 85,204,350</v>
      </c>
      <c r="H88" s="6" t="s">
        <v>11</v>
      </c>
      <c r="I88" s="3"/>
      <c r="J88" s="3"/>
      <c r="K88" s="3"/>
      <c r="L88" s="3"/>
    </row>
    <row r="89" ht="24.0" customHeight="1">
      <c r="A89" s="4">
        <v>43739.0</v>
      </c>
      <c r="B89" s="4" t="s">
        <v>17</v>
      </c>
      <c r="C89" s="5" t="s">
        <v>158</v>
      </c>
      <c r="D89" s="6" t="s">
        <v>38</v>
      </c>
      <c r="E89" s="7">
        <v>1.5489E8</v>
      </c>
      <c r="F89" s="6">
        <v>70.0</v>
      </c>
      <c r="G89" s="7" t="str">
        <f t="shared" si="2"/>
        <v>$ 108,423,000</v>
      </c>
      <c r="H89" s="6" t="s">
        <v>11</v>
      </c>
      <c r="I89" s="3"/>
      <c r="J89" s="3"/>
      <c r="K89" s="3"/>
      <c r="L89" s="3"/>
    </row>
    <row r="90" ht="12.75" customHeight="1">
      <c r="A90" s="4">
        <v>43739.0</v>
      </c>
      <c r="B90" s="4" t="s">
        <v>17</v>
      </c>
      <c r="C90" s="5" t="s">
        <v>159</v>
      </c>
      <c r="D90" s="6" t="s">
        <v>13</v>
      </c>
      <c r="E90" s="7">
        <v>1.98E7</v>
      </c>
      <c r="F90" s="6">
        <v>70.0</v>
      </c>
      <c r="G90" s="7" t="str">
        <f t="shared" si="2"/>
        <v>$ 13,860,000</v>
      </c>
      <c r="H90" s="6" t="s">
        <v>11</v>
      </c>
      <c r="I90" s="3"/>
      <c r="J90" s="3"/>
      <c r="K90" s="3"/>
      <c r="L90" s="3"/>
    </row>
    <row r="91" ht="12.75" customHeight="1">
      <c r="A91" s="4">
        <v>43739.0</v>
      </c>
      <c r="B91" s="4" t="s">
        <v>17</v>
      </c>
      <c r="C91" s="5" t="s">
        <v>160</v>
      </c>
      <c r="D91" s="6" t="s">
        <v>16</v>
      </c>
      <c r="E91" s="7">
        <v>1.69069E9</v>
      </c>
      <c r="F91" s="6">
        <v>70.0</v>
      </c>
      <c r="G91" s="7" t="str">
        <f t="shared" si="2"/>
        <v>$ 1,183,483,000</v>
      </c>
      <c r="H91" s="6" t="s">
        <v>11</v>
      </c>
      <c r="I91" s="3"/>
      <c r="J91" s="3"/>
      <c r="K91" s="3"/>
      <c r="L91" s="3"/>
    </row>
    <row r="92" ht="12.75" customHeight="1">
      <c r="A92" s="4">
        <v>43739.0</v>
      </c>
      <c r="B92" s="4" t="s">
        <v>32</v>
      </c>
      <c r="C92" s="5" t="s">
        <v>161</v>
      </c>
      <c r="D92" s="6" t="s">
        <v>43</v>
      </c>
      <c r="E92" s="7" t="str">
        <f>589911000+1537443000</f>
        <v>$ 2,127,354,000</v>
      </c>
      <c r="F92" s="6">
        <v>70.0</v>
      </c>
      <c r="G92" s="7" t="str">
        <f t="shared" si="2"/>
        <v>$ 1,489,147,800</v>
      </c>
      <c r="H92" s="6" t="s">
        <v>11</v>
      </c>
      <c r="I92" s="3"/>
      <c r="J92" s="3"/>
      <c r="K92" s="3"/>
      <c r="L92" s="3"/>
    </row>
    <row r="93" ht="12.75" customHeight="1">
      <c r="A93" s="4">
        <v>43739.0</v>
      </c>
      <c r="B93" s="4" t="s">
        <v>14</v>
      </c>
      <c r="C93" s="5" t="s">
        <v>162</v>
      </c>
      <c r="D93" s="6" t="s">
        <v>16</v>
      </c>
      <c r="E93" s="7">
        <v>4.23950248E8</v>
      </c>
      <c r="F93" s="6">
        <v>70.0</v>
      </c>
      <c r="G93" s="7" t="str">
        <f t="shared" si="2"/>
        <v>$ 296,765,174</v>
      </c>
      <c r="H93" s="6" t="s">
        <v>11</v>
      </c>
      <c r="I93" s="3"/>
      <c r="J93" s="3"/>
      <c r="K93" s="3"/>
      <c r="L93" s="3"/>
    </row>
    <row r="94" ht="12.75" customHeight="1">
      <c r="A94" s="4">
        <v>43740.0</v>
      </c>
      <c r="B94" s="6" t="s">
        <v>17</v>
      </c>
      <c r="C94" s="5" t="s">
        <v>163</v>
      </c>
      <c r="D94" s="6" t="s">
        <v>10</v>
      </c>
      <c r="E94" s="7">
        <v>5334000.0</v>
      </c>
      <c r="F94" s="6">
        <v>70.0</v>
      </c>
      <c r="G94" s="7" t="str">
        <f t="shared" si="2"/>
        <v>$ 3,733,800</v>
      </c>
      <c r="H94" s="6" t="s">
        <v>30</v>
      </c>
      <c r="I94" s="3"/>
      <c r="J94" s="3"/>
      <c r="K94" s="3"/>
      <c r="L94" s="3"/>
    </row>
    <row r="95" ht="12.75" customHeight="1">
      <c r="A95" s="4">
        <v>43740.0</v>
      </c>
      <c r="B95" s="6" t="s">
        <v>25</v>
      </c>
      <c r="C95" s="5" t="s">
        <v>164</v>
      </c>
      <c r="D95" s="6" t="s">
        <v>16</v>
      </c>
      <c r="E95" s="7">
        <v>8.47186E8</v>
      </c>
      <c r="F95" s="6">
        <v>70.0</v>
      </c>
      <c r="G95" s="7" t="str">
        <f t="shared" si="2"/>
        <v>$ 593,030,200</v>
      </c>
      <c r="H95" s="6" t="s">
        <v>165</v>
      </c>
      <c r="I95" s="3"/>
      <c r="J95" s="3"/>
      <c r="K95" s="3"/>
      <c r="L95" s="3"/>
    </row>
    <row r="96" ht="24.0" customHeight="1">
      <c r="A96" s="4">
        <v>43740.0</v>
      </c>
      <c r="B96" s="6" t="s">
        <v>17</v>
      </c>
      <c r="C96" s="5" t="s">
        <v>166</v>
      </c>
      <c r="D96" s="6" t="s">
        <v>10</v>
      </c>
      <c r="E96" s="7">
        <v>2.558775E7</v>
      </c>
      <c r="F96" s="6">
        <v>70.0</v>
      </c>
      <c r="G96" s="7" t="str">
        <f t="shared" si="2"/>
        <v>$ 17,911,425</v>
      </c>
      <c r="H96" s="6" t="s">
        <v>167</v>
      </c>
      <c r="I96" s="3"/>
      <c r="J96" s="3"/>
      <c r="K96" s="3"/>
      <c r="L96" s="3"/>
    </row>
    <row r="97" ht="12.75" customHeight="1">
      <c r="A97" s="4">
        <v>43740.0</v>
      </c>
      <c r="B97" s="4" t="s">
        <v>47</v>
      </c>
      <c r="C97" s="5" t="s">
        <v>168</v>
      </c>
      <c r="D97" s="6" t="s">
        <v>16</v>
      </c>
      <c r="E97" s="7">
        <v>8.32530297E8</v>
      </c>
      <c r="F97" s="6">
        <v>70.0</v>
      </c>
      <c r="G97" s="7" t="str">
        <f t="shared" si="2"/>
        <v>$ 582,771,208</v>
      </c>
      <c r="H97" s="6" t="s">
        <v>11</v>
      </c>
      <c r="I97" s="3"/>
      <c r="J97" s="3"/>
      <c r="K97" s="3"/>
      <c r="L97" s="3"/>
    </row>
    <row r="98" ht="12.75" customHeight="1">
      <c r="A98" s="4">
        <v>43740.0</v>
      </c>
      <c r="B98" s="4" t="s">
        <v>17</v>
      </c>
      <c r="C98" s="5" t="s">
        <v>169</v>
      </c>
      <c r="D98" s="6" t="s">
        <v>16</v>
      </c>
      <c r="E98" s="7">
        <v>2.05008E9</v>
      </c>
      <c r="F98" s="6">
        <v>70.0</v>
      </c>
      <c r="G98" s="7" t="str">
        <f t="shared" si="2"/>
        <v>$ 1,435,056,000</v>
      </c>
      <c r="H98" s="6" t="s">
        <v>11</v>
      </c>
      <c r="I98" s="3"/>
      <c r="J98" s="3"/>
      <c r="K98" s="3"/>
      <c r="L98" s="3"/>
    </row>
    <row r="99" ht="12.75" customHeight="1">
      <c r="A99" s="4">
        <v>43740.0</v>
      </c>
      <c r="B99" s="4" t="s">
        <v>66</v>
      </c>
      <c r="C99" s="5" t="s">
        <v>170</v>
      </c>
      <c r="D99" s="6" t="s">
        <v>38</v>
      </c>
      <c r="E99" s="7">
        <v>3.671182E8</v>
      </c>
      <c r="F99" s="6">
        <v>100.0</v>
      </c>
      <c r="G99" s="7" t="str">
        <f t="shared" si="2"/>
        <v>$ 367,118,200</v>
      </c>
      <c r="H99" s="6" t="s">
        <v>11</v>
      </c>
      <c r="I99" s="3"/>
      <c r="J99" s="3"/>
      <c r="K99" s="3"/>
      <c r="L99" s="3"/>
    </row>
    <row r="100" ht="24.0" customHeight="1">
      <c r="A100" s="4">
        <v>43740.0</v>
      </c>
      <c r="B100" s="4" t="s">
        <v>66</v>
      </c>
      <c r="C100" s="5" t="s">
        <v>171</v>
      </c>
      <c r="D100" s="6" t="s">
        <v>23</v>
      </c>
      <c r="E100" s="7">
        <v>7.9188544E8</v>
      </c>
      <c r="F100" s="6">
        <v>100.0</v>
      </c>
      <c r="G100" s="7" t="str">
        <f t="shared" si="2"/>
        <v>$ 791,885,440</v>
      </c>
      <c r="H100" s="6" t="s">
        <v>99</v>
      </c>
      <c r="I100" s="3"/>
      <c r="J100" s="3"/>
      <c r="K100" s="3"/>
      <c r="L100" s="3"/>
    </row>
    <row r="101" ht="24.0" customHeight="1">
      <c r="A101" s="4">
        <v>43740.0</v>
      </c>
      <c r="B101" s="4" t="s">
        <v>17</v>
      </c>
      <c r="C101" s="5" t="s">
        <v>172</v>
      </c>
      <c r="D101" s="6" t="s">
        <v>23</v>
      </c>
      <c r="E101" s="7">
        <v>1.3263E8</v>
      </c>
      <c r="F101" s="6">
        <v>100.0</v>
      </c>
      <c r="G101" s="7" t="str">
        <f t="shared" si="2"/>
        <v>$ 132,630,000</v>
      </c>
      <c r="H101" s="6" t="s">
        <v>173</v>
      </c>
      <c r="I101" s="3"/>
      <c r="J101" s="3"/>
      <c r="K101" s="3"/>
      <c r="L101" s="3"/>
    </row>
    <row r="102" ht="12.75" customHeight="1">
      <c r="A102" s="4">
        <v>43740.0</v>
      </c>
      <c r="B102" s="4" t="s">
        <v>17</v>
      </c>
      <c r="C102" s="5" t="s">
        <v>174</v>
      </c>
      <c r="D102" s="6" t="s">
        <v>38</v>
      </c>
      <c r="E102" s="7">
        <v>2.29116E8</v>
      </c>
      <c r="F102" s="6">
        <v>70.0</v>
      </c>
      <c r="G102" s="7" t="str">
        <f t="shared" si="2"/>
        <v>$ 160,381,200</v>
      </c>
      <c r="H102" s="6" t="s">
        <v>30</v>
      </c>
      <c r="I102" s="3"/>
      <c r="J102" s="3"/>
      <c r="K102" s="3"/>
      <c r="L102" s="3"/>
    </row>
    <row r="103" ht="12.75" customHeight="1">
      <c r="A103" s="4">
        <v>43740.0</v>
      </c>
      <c r="B103" s="4" t="s">
        <v>17</v>
      </c>
      <c r="C103" s="5" t="s">
        <v>175</v>
      </c>
      <c r="D103" s="6" t="s">
        <v>16</v>
      </c>
      <c r="E103" s="7">
        <v>8.545E8</v>
      </c>
      <c r="F103" s="6">
        <v>70.0</v>
      </c>
      <c r="G103" s="7" t="str">
        <f t="shared" si="2"/>
        <v>$ 598,150,000</v>
      </c>
      <c r="H103" s="6" t="s">
        <v>176</v>
      </c>
      <c r="I103" s="3"/>
      <c r="J103" s="3"/>
      <c r="K103" s="3"/>
      <c r="L103" s="3"/>
    </row>
    <row r="104" ht="12.75" customHeight="1">
      <c r="A104" s="4">
        <v>43740.0</v>
      </c>
      <c r="B104" s="4" t="s">
        <v>17</v>
      </c>
      <c r="C104" s="5" t="s">
        <v>134</v>
      </c>
      <c r="D104" s="6" t="s">
        <v>16</v>
      </c>
      <c r="E104" s="7">
        <v>1.47975E7</v>
      </c>
      <c r="F104" s="6">
        <v>70.0</v>
      </c>
      <c r="G104" s="7" t="str">
        <f t="shared" si="2"/>
        <v>$ 10,358,250</v>
      </c>
      <c r="H104" s="6" t="s">
        <v>124</v>
      </c>
      <c r="I104" s="3"/>
      <c r="J104" s="3"/>
      <c r="K104" s="3"/>
      <c r="L104" s="3"/>
    </row>
    <row r="105" ht="12.75" customHeight="1">
      <c r="A105" s="4">
        <v>43740.0</v>
      </c>
      <c r="B105" s="4" t="s">
        <v>66</v>
      </c>
      <c r="C105" s="5" t="s">
        <v>177</v>
      </c>
      <c r="D105" s="6" t="s">
        <v>23</v>
      </c>
      <c r="E105" s="7">
        <v>2.12331E8</v>
      </c>
      <c r="F105" s="6">
        <v>70.0</v>
      </c>
      <c r="G105" s="7" t="str">
        <f t="shared" si="2"/>
        <v>$ 148,631,700</v>
      </c>
      <c r="H105" s="6" t="s">
        <v>11</v>
      </c>
      <c r="I105" s="3"/>
      <c r="J105" s="3"/>
      <c r="K105" s="3"/>
      <c r="L105" s="3"/>
    </row>
    <row r="106" ht="12.75" customHeight="1">
      <c r="A106" s="4">
        <v>43740.0</v>
      </c>
      <c r="B106" s="4" t="s">
        <v>17</v>
      </c>
      <c r="C106" s="5" t="s">
        <v>178</v>
      </c>
      <c r="D106" s="6" t="s">
        <v>16</v>
      </c>
      <c r="E106" s="7">
        <v>1.0335495E9</v>
      </c>
      <c r="F106" s="6">
        <v>70.0</v>
      </c>
      <c r="G106" s="7" t="str">
        <f t="shared" si="2"/>
        <v>$ 723,484,650</v>
      </c>
      <c r="H106" s="6" t="s">
        <v>11</v>
      </c>
      <c r="I106" s="3"/>
      <c r="J106" s="3"/>
      <c r="K106" s="3"/>
      <c r="L106" s="3"/>
    </row>
    <row r="107" ht="12.75" customHeight="1">
      <c r="A107" s="4">
        <v>43740.0</v>
      </c>
      <c r="B107" s="4" t="s">
        <v>32</v>
      </c>
      <c r="C107" s="5" t="s">
        <v>179</v>
      </c>
      <c r="D107" s="6" t="s">
        <v>76</v>
      </c>
      <c r="E107" s="7">
        <v>1.38507E8</v>
      </c>
      <c r="F107" s="6">
        <v>70.0</v>
      </c>
      <c r="G107" s="7" t="str">
        <f t="shared" si="2"/>
        <v>$ 96,954,900</v>
      </c>
      <c r="H107" s="6" t="s">
        <v>11</v>
      </c>
      <c r="I107" s="3"/>
      <c r="J107" s="3"/>
      <c r="K107" s="3"/>
      <c r="L107" s="3"/>
    </row>
    <row r="108" ht="24.0" customHeight="1">
      <c r="A108" s="4">
        <v>43740.0</v>
      </c>
      <c r="B108" s="4" t="s">
        <v>17</v>
      </c>
      <c r="C108" s="5" t="s">
        <v>180</v>
      </c>
      <c r="D108" s="6" t="s">
        <v>23</v>
      </c>
      <c r="E108" s="7">
        <v>2.74368E8</v>
      </c>
      <c r="F108" s="6">
        <v>70.0</v>
      </c>
      <c r="G108" s="7" t="str">
        <f t="shared" si="2"/>
        <v>$ 192,057,600</v>
      </c>
      <c r="H108" s="6" t="s">
        <v>181</v>
      </c>
      <c r="I108" s="3"/>
      <c r="J108" s="3"/>
      <c r="K108" s="3"/>
      <c r="L108" s="3"/>
    </row>
    <row r="109" ht="12.75" customHeight="1">
      <c r="A109" s="4">
        <v>43740.0</v>
      </c>
      <c r="B109" s="4" t="s">
        <v>17</v>
      </c>
      <c r="C109" s="5" t="s">
        <v>182</v>
      </c>
      <c r="D109" s="6" t="s">
        <v>23</v>
      </c>
      <c r="E109" s="7">
        <v>5.90265E7</v>
      </c>
      <c r="F109" s="6">
        <v>70.0</v>
      </c>
      <c r="G109" s="7" t="str">
        <f t="shared" si="2"/>
        <v>$ 41,318,550</v>
      </c>
      <c r="H109" s="6" t="s">
        <v>183</v>
      </c>
      <c r="I109" s="3"/>
      <c r="J109" s="3"/>
      <c r="K109" s="3"/>
      <c r="L109" s="3"/>
    </row>
    <row r="110" ht="12.75" customHeight="1">
      <c r="A110" s="4">
        <v>43740.0</v>
      </c>
      <c r="B110" s="4" t="s">
        <v>17</v>
      </c>
      <c r="C110" s="5" t="s">
        <v>184</v>
      </c>
      <c r="D110" s="6" t="s">
        <v>23</v>
      </c>
      <c r="E110" s="7">
        <v>4.05E7</v>
      </c>
      <c r="F110" s="6">
        <v>70.0</v>
      </c>
      <c r="G110" s="7" t="str">
        <f t="shared" si="2"/>
        <v>$ 28,350,000</v>
      </c>
      <c r="H110" s="6" t="s">
        <v>185</v>
      </c>
      <c r="I110" s="3"/>
      <c r="J110" s="3"/>
      <c r="K110" s="3"/>
      <c r="L110" s="3"/>
    </row>
    <row r="111" ht="12.75" customHeight="1">
      <c r="A111" s="4">
        <v>43740.0</v>
      </c>
      <c r="B111" s="6" t="s">
        <v>64</v>
      </c>
      <c r="C111" s="8" t="s">
        <v>186</v>
      </c>
      <c r="D111" s="6" t="s">
        <v>38</v>
      </c>
      <c r="E111" s="7">
        <v>5.635245E7</v>
      </c>
      <c r="F111" s="6">
        <v>70.0</v>
      </c>
      <c r="G111" s="7" t="str">
        <f t="shared" si="2"/>
        <v>$ 39,446,715</v>
      </c>
      <c r="H111" s="6" t="s">
        <v>97</v>
      </c>
      <c r="I111" s="3"/>
      <c r="J111" s="3"/>
      <c r="K111" s="3"/>
      <c r="L111" s="3"/>
    </row>
    <row r="112" ht="12.75" customHeight="1">
      <c r="A112" s="4">
        <v>43740.0</v>
      </c>
      <c r="B112" s="4" t="s">
        <v>17</v>
      </c>
      <c r="C112" s="5" t="s">
        <v>187</v>
      </c>
      <c r="D112" s="6" t="s">
        <v>16</v>
      </c>
      <c r="E112" s="7">
        <v>1.51713E8</v>
      </c>
      <c r="F112" s="6">
        <v>70.0</v>
      </c>
      <c r="G112" s="7" t="str">
        <f t="shared" si="2"/>
        <v>$ 106,199,100</v>
      </c>
      <c r="H112" s="6" t="s">
        <v>188</v>
      </c>
      <c r="I112" s="3"/>
      <c r="J112" s="3"/>
      <c r="K112" s="3"/>
      <c r="L112" s="3"/>
    </row>
    <row r="113" ht="12.75" customHeight="1">
      <c r="A113" s="4">
        <v>43740.0</v>
      </c>
      <c r="B113" s="4" t="s">
        <v>17</v>
      </c>
      <c r="C113" s="5" t="s">
        <v>189</v>
      </c>
      <c r="D113" s="6" t="s">
        <v>13</v>
      </c>
      <c r="E113" s="7">
        <v>8600000.0</v>
      </c>
      <c r="F113" s="6">
        <v>70.0</v>
      </c>
      <c r="G113" s="7" t="str">
        <f t="shared" si="2"/>
        <v>$ 6,020,000</v>
      </c>
      <c r="H113" s="6" t="s">
        <v>190</v>
      </c>
      <c r="I113" s="3"/>
      <c r="J113" s="3"/>
      <c r="K113" s="3"/>
      <c r="L113" s="3"/>
    </row>
    <row r="114" ht="12.75" customHeight="1">
      <c r="A114" s="4">
        <v>43740.0</v>
      </c>
      <c r="B114" s="6" t="s">
        <v>17</v>
      </c>
      <c r="C114" s="8" t="s">
        <v>191</v>
      </c>
      <c r="D114" s="6" t="s">
        <v>10</v>
      </c>
      <c r="E114" s="7">
        <v>3.7235125E7</v>
      </c>
      <c r="F114" s="6">
        <v>70.0</v>
      </c>
      <c r="G114" s="7" t="str">
        <f t="shared" si="2"/>
        <v>$ 26,064,588</v>
      </c>
      <c r="H114" s="6" t="s">
        <v>137</v>
      </c>
      <c r="I114" s="3"/>
      <c r="J114" s="3"/>
      <c r="K114" s="3"/>
      <c r="L114" s="3"/>
    </row>
    <row r="115" ht="12.75" customHeight="1">
      <c r="A115" s="4">
        <v>43740.0</v>
      </c>
      <c r="B115" s="4" t="s">
        <v>64</v>
      </c>
      <c r="C115" s="5" t="s">
        <v>192</v>
      </c>
      <c r="D115" s="6" t="s">
        <v>193</v>
      </c>
      <c r="E115" s="7">
        <v>1.958594E7</v>
      </c>
      <c r="F115" s="6">
        <v>70.0</v>
      </c>
      <c r="G115" s="7" t="str">
        <f t="shared" si="2"/>
        <v>$ 13,710,158</v>
      </c>
      <c r="H115" s="6" t="s">
        <v>194</v>
      </c>
      <c r="I115" s="3"/>
      <c r="J115" s="3"/>
      <c r="K115" s="3"/>
      <c r="L115" s="3"/>
    </row>
    <row r="116" ht="12.75" customHeight="1">
      <c r="A116" s="4">
        <v>43740.0</v>
      </c>
      <c r="B116" s="4" t="s">
        <v>8</v>
      </c>
      <c r="C116" s="5" t="s">
        <v>87</v>
      </c>
      <c r="D116" s="6" t="s">
        <v>23</v>
      </c>
      <c r="E116" s="7">
        <v>2.05E7</v>
      </c>
      <c r="F116" s="6">
        <v>70.0</v>
      </c>
      <c r="G116" s="7" t="str">
        <f t="shared" si="2"/>
        <v>$ 14,350,000</v>
      </c>
      <c r="H116" s="6" t="s">
        <v>61</v>
      </c>
      <c r="I116" s="3"/>
      <c r="J116" s="3"/>
      <c r="K116" s="3"/>
      <c r="L116" s="3"/>
    </row>
    <row r="117" ht="12.75" customHeight="1">
      <c r="A117" s="4">
        <v>43740.0</v>
      </c>
      <c r="B117" s="4" t="s">
        <v>25</v>
      </c>
      <c r="C117" s="5" t="s">
        <v>195</v>
      </c>
      <c r="D117" s="6" t="s">
        <v>16</v>
      </c>
      <c r="E117" s="7">
        <v>3.915E8</v>
      </c>
      <c r="F117" s="6">
        <v>70.0</v>
      </c>
      <c r="G117" s="7">
        <v>3.915E8</v>
      </c>
      <c r="H117" s="6" t="s">
        <v>196</v>
      </c>
      <c r="I117" s="3"/>
      <c r="J117" s="3"/>
      <c r="K117" s="3"/>
      <c r="L117" s="3"/>
    </row>
    <row r="118" ht="12.75" customHeight="1">
      <c r="A118" s="4">
        <v>43740.0</v>
      </c>
      <c r="B118" s="4" t="s">
        <v>47</v>
      </c>
      <c r="C118" s="5" t="s">
        <v>197</v>
      </c>
      <c r="D118" s="6" t="s">
        <v>23</v>
      </c>
      <c r="E118" s="7">
        <v>1.0E7</v>
      </c>
      <c r="F118" s="6">
        <v>70.0</v>
      </c>
      <c r="G118" s="7" t="str">
        <f>E118*F118/100</f>
        <v>$ 7,000,000</v>
      </c>
      <c r="H118" s="6" t="s">
        <v>198</v>
      </c>
      <c r="I118" s="3"/>
      <c r="J118" s="3"/>
      <c r="K118" s="3"/>
      <c r="L118" s="3"/>
    </row>
    <row r="119" ht="12.75" customHeight="1">
      <c r="A119" s="4">
        <v>43740.0</v>
      </c>
      <c r="B119" s="4" t="s">
        <v>17</v>
      </c>
      <c r="C119" s="5" t="s">
        <v>199</v>
      </c>
      <c r="D119" s="6" t="s">
        <v>16</v>
      </c>
      <c r="E119" s="7" t="s">
        <v>126</v>
      </c>
      <c r="F119" s="6" t="s">
        <v>126</v>
      </c>
      <c r="G119" s="7" t="s">
        <v>126</v>
      </c>
      <c r="H119" s="6" t="s">
        <v>196</v>
      </c>
      <c r="I119" s="3"/>
      <c r="J119" s="3"/>
      <c r="K119" s="3"/>
      <c r="L119" s="3"/>
    </row>
    <row r="120" ht="24.0" customHeight="1">
      <c r="A120" s="4">
        <v>43740.0</v>
      </c>
      <c r="B120" s="4" t="s">
        <v>17</v>
      </c>
      <c r="C120" s="5" t="s">
        <v>200</v>
      </c>
      <c r="D120" s="6" t="s">
        <v>23</v>
      </c>
      <c r="E120" s="7">
        <v>3.5529E7</v>
      </c>
      <c r="F120" s="6">
        <v>70.0</v>
      </c>
      <c r="G120" s="7" t="str">
        <f t="shared" ref="G120:G135" si="3">E120*F120/100</f>
        <v>$ 24,870,300</v>
      </c>
      <c r="H120" s="6" t="s">
        <v>201</v>
      </c>
      <c r="I120" s="3"/>
      <c r="J120" s="3"/>
      <c r="K120" s="3"/>
      <c r="L120" s="3"/>
    </row>
    <row r="121" ht="12.75" customHeight="1">
      <c r="A121" s="4">
        <v>43740.0</v>
      </c>
      <c r="B121" s="6" t="s">
        <v>66</v>
      </c>
      <c r="C121" s="8" t="s">
        <v>202</v>
      </c>
      <c r="D121" s="6" t="s">
        <v>13</v>
      </c>
      <c r="E121" s="7">
        <v>1.9E7</v>
      </c>
      <c r="F121" s="6">
        <v>70.0</v>
      </c>
      <c r="G121" s="7" t="str">
        <f t="shared" si="3"/>
        <v>$ 13,300,000</v>
      </c>
      <c r="H121" s="6" t="s">
        <v>203</v>
      </c>
      <c r="I121" s="3"/>
      <c r="J121" s="3"/>
      <c r="K121" s="3"/>
      <c r="L121" s="3"/>
    </row>
    <row r="122" ht="12.75" customHeight="1">
      <c r="A122" s="4">
        <v>43740.0</v>
      </c>
      <c r="B122" s="4" t="s">
        <v>25</v>
      </c>
      <c r="C122" s="5" t="s">
        <v>204</v>
      </c>
      <c r="D122" s="6" t="s">
        <v>38</v>
      </c>
      <c r="E122" s="7">
        <v>4.90311E8</v>
      </c>
      <c r="F122" s="6">
        <v>70.0</v>
      </c>
      <c r="G122" s="7" t="str">
        <f t="shared" si="3"/>
        <v>$ 343,217,700</v>
      </c>
      <c r="H122" s="6" t="s">
        <v>11</v>
      </c>
      <c r="I122" s="3"/>
      <c r="J122" s="3"/>
      <c r="K122" s="3"/>
      <c r="L122" s="3"/>
    </row>
    <row r="123" ht="12.75" customHeight="1">
      <c r="A123" s="4">
        <v>43740.0</v>
      </c>
      <c r="B123" s="4" t="s">
        <v>66</v>
      </c>
      <c r="C123" s="5" t="s">
        <v>205</v>
      </c>
      <c r="D123" s="6" t="s">
        <v>147</v>
      </c>
      <c r="E123" s="7">
        <v>5.274165E8</v>
      </c>
      <c r="F123" s="6">
        <v>70.0</v>
      </c>
      <c r="G123" s="7" t="str">
        <f t="shared" si="3"/>
        <v>$ 369,191,550</v>
      </c>
      <c r="H123" s="6" t="s">
        <v>11</v>
      </c>
      <c r="I123" s="3"/>
      <c r="J123" s="3"/>
      <c r="K123" s="3"/>
      <c r="L123" s="3"/>
    </row>
    <row r="124" ht="12.75" customHeight="1">
      <c r="A124" s="4">
        <v>43740.0</v>
      </c>
      <c r="B124" s="4" t="s">
        <v>17</v>
      </c>
      <c r="C124" s="5" t="s">
        <v>206</v>
      </c>
      <c r="D124" s="6" t="s">
        <v>16</v>
      </c>
      <c r="E124" s="7">
        <v>8.6841E7</v>
      </c>
      <c r="F124" s="6">
        <v>70.0</v>
      </c>
      <c r="G124" s="7" t="str">
        <f t="shared" si="3"/>
        <v>$ 60,788,700</v>
      </c>
      <c r="H124" s="6" t="s">
        <v>11</v>
      </c>
      <c r="I124" s="3"/>
      <c r="J124" s="3"/>
      <c r="K124" s="3"/>
      <c r="L124" s="3"/>
    </row>
    <row r="125" ht="12.75" customHeight="1">
      <c r="A125" s="4">
        <v>43740.0</v>
      </c>
      <c r="B125" s="4" t="s">
        <v>25</v>
      </c>
      <c r="C125" s="5" t="s">
        <v>207</v>
      </c>
      <c r="D125" s="6" t="s">
        <v>23</v>
      </c>
      <c r="E125" s="7">
        <v>1.89591E8</v>
      </c>
      <c r="F125" s="6">
        <v>70.0</v>
      </c>
      <c r="G125" s="7" t="str">
        <f t="shared" si="3"/>
        <v>$ 132,713,700</v>
      </c>
      <c r="H125" s="6" t="s">
        <v>11</v>
      </c>
      <c r="I125" s="3"/>
      <c r="J125" s="3"/>
      <c r="K125" s="3"/>
      <c r="L125" s="3"/>
    </row>
    <row r="126" ht="12.75" customHeight="1">
      <c r="A126" s="4">
        <v>43740.0</v>
      </c>
      <c r="B126" s="4" t="s">
        <v>32</v>
      </c>
      <c r="C126" s="5" t="s">
        <v>208</v>
      </c>
      <c r="D126" s="6" t="s">
        <v>13</v>
      </c>
      <c r="E126" s="7">
        <v>8920000.0</v>
      </c>
      <c r="F126" s="6">
        <v>70.0</v>
      </c>
      <c r="G126" s="7" t="str">
        <f t="shared" si="3"/>
        <v>$ 6,244,000</v>
      </c>
      <c r="H126" s="6" t="s">
        <v>11</v>
      </c>
      <c r="I126" s="3"/>
      <c r="J126" s="3"/>
      <c r="K126" s="3"/>
      <c r="L126" s="3"/>
    </row>
    <row r="127" ht="12.75" customHeight="1">
      <c r="A127" s="4">
        <v>43740.0</v>
      </c>
      <c r="B127" s="4" t="s">
        <v>17</v>
      </c>
      <c r="C127" s="5" t="s">
        <v>209</v>
      </c>
      <c r="D127" s="6" t="s">
        <v>16</v>
      </c>
      <c r="E127" s="7">
        <v>4.77741E8</v>
      </c>
      <c r="F127" s="6">
        <v>70.0</v>
      </c>
      <c r="G127" s="7" t="str">
        <f t="shared" si="3"/>
        <v>$ 334,418,700</v>
      </c>
      <c r="H127" s="6" t="s">
        <v>11</v>
      </c>
      <c r="I127" s="3"/>
      <c r="J127" s="3"/>
      <c r="K127" s="3"/>
      <c r="L127" s="3"/>
    </row>
    <row r="128" ht="12.75" customHeight="1">
      <c r="A128" s="4">
        <v>43740.0</v>
      </c>
      <c r="B128" s="4" t="s">
        <v>25</v>
      </c>
      <c r="C128" s="5" t="s">
        <v>210</v>
      </c>
      <c r="D128" s="6" t="s">
        <v>76</v>
      </c>
      <c r="E128" s="7">
        <v>4.17801E8</v>
      </c>
      <c r="F128" s="6">
        <v>70.0</v>
      </c>
      <c r="G128" s="7" t="str">
        <f t="shared" si="3"/>
        <v>$ 292,460,700</v>
      </c>
      <c r="H128" s="6" t="s">
        <v>11</v>
      </c>
      <c r="I128" s="3"/>
      <c r="J128" s="3"/>
      <c r="K128" s="3"/>
      <c r="L128" s="3"/>
    </row>
    <row r="129" ht="12.75" customHeight="1">
      <c r="A129" s="4">
        <v>43740.0</v>
      </c>
      <c r="B129" s="4" t="s">
        <v>8</v>
      </c>
      <c r="C129" s="5" t="s">
        <v>211</v>
      </c>
      <c r="D129" s="6" t="s">
        <v>16</v>
      </c>
      <c r="E129" s="7">
        <v>4.73595E7</v>
      </c>
      <c r="F129" s="6">
        <v>70.0</v>
      </c>
      <c r="G129" s="7" t="str">
        <f t="shared" si="3"/>
        <v>$ 33,151,650</v>
      </c>
      <c r="H129" s="6" t="s">
        <v>11</v>
      </c>
      <c r="I129" s="3"/>
      <c r="J129" s="3"/>
      <c r="K129" s="3"/>
      <c r="L129" s="3"/>
    </row>
    <row r="130" ht="12.75" customHeight="1">
      <c r="A130" s="4">
        <v>43740.0</v>
      </c>
      <c r="B130" s="4" t="s">
        <v>8</v>
      </c>
      <c r="C130" s="5" t="s">
        <v>212</v>
      </c>
      <c r="D130" s="6" t="s">
        <v>213</v>
      </c>
      <c r="E130" s="7">
        <v>7.75549E7</v>
      </c>
      <c r="F130" s="6">
        <v>70.0</v>
      </c>
      <c r="G130" s="7" t="str">
        <f t="shared" si="3"/>
        <v>$ 54,288,430</v>
      </c>
      <c r="H130" s="6" t="s">
        <v>11</v>
      </c>
      <c r="I130" s="3"/>
      <c r="J130" s="3"/>
      <c r="K130" s="3"/>
      <c r="L130" s="3"/>
    </row>
    <row r="131" ht="12.75" customHeight="1">
      <c r="A131" s="4">
        <v>43740.0</v>
      </c>
      <c r="B131" s="4" t="s">
        <v>66</v>
      </c>
      <c r="C131" s="5" t="s">
        <v>214</v>
      </c>
      <c r="D131" s="6" t="s">
        <v>16</v>
      </c>
      <c r="E131" s="7">
        <v>6.2256E7</v>
      </c>
      <c r="F131" s="6">
        <v>70.0</v>
      </c>
      <c r="G131" s="7" t="str">
        <f t="shared" si="3"/>
        <v>$ 43,579,200</v>
      </c>
      <c r="H131" s="6" t="s">
        <v>11</v>
      </c>
      <c r="I131" s="3"/>
      <c r="J131" s="3"/>
      <c r="K131" s="3"/>
      <c r="L131" s="3"/>
    </row>
    <row r="132" ht="12.75" customHeight="1">
      <c r="A132" s="4">
        <v>43740.0</v>
      </c>
      <c r="B132" s="4" t="s">
        <v>17</v>
      </c>
      <c r="C132" s="5" t="s">
        <v>215</v>
      </c>
      <c r="D132" s="6" t="s">
        <v>38</v>
      </c>
      <c r="E132" s="7">
        <v>3.695895E8</v>
      </c>
      <c r="F132" s="6">
        <v>70.0</v>
      </c>
      <c r="G132" s="7" t="str">
        <f t="shared" si="3"/>
        <v>$ 258,712,650</v>
      </c>
      <c r="H132" s="6" t="s">
        <v>11</v>
      </c>
      <c r="I132" s="3"/>
      <c r="J132" s="3"/>
      <c r="K132" s="3"/>
      <c r="L132" s="3"/>
    </row>
    <row r="133" ht="12.75" customHeight="1">
      <c r="A133" s="4">
        <v>43740.0</v>
      </c>
      <c r="B133" s="6" t="s">
        <v>21</v>
      </c>
      <c r="C133" s="8" t="s">
        <v>216</v>
      </c>
      <c r="D133" s="6" t="s">
        <v>16</v>
      </c>
      <c r="E133" s="7">
        <v>2.452978E8</v>
      </c>
      <c r="F133" s="6">
        <v>70.0</v>
      </c>
      <c r="G133" s="7" t="str">
        <f t="shared" si="3"/>
        <v>$ 171,708,460</v>
      </c>
      <c r="H133" s="6" t="s">
        <v>137</v>
      </c>
      <c r="I133" s="3"/>
      <c r="J133" s="3"/>
      <c r="K133" s="3"/>
      <c r="L133" s="3"/>
    </row>
    <row r="134" ht="12.75" customHeight="1">
      <c r="A134" s="4">
        <v>43740.0</v>
      </c>
      <c r="B134" s="4" t="s">
        <v>66</v>
      </c>
      <c r="C134" s="5" t="s">
        <v>217</v>
      </c>
      <c r="D134" s="6" t="s">
        <v>16</v>
      </c>
      <c r="E134" s="7">
        <v>1.33956E8</v>
      </c>
      <c r="F134" s="6">
        <v>70.0</v>
      </c>
      <c r="G134" s="7" t="str">
        <f t="shared" si="3"/>
        <v>$ 93,769,200</v>
      </c>
      <c r="H134" s="6" t="s">
        <v>119</v>
      </c>
      <c r="I134" s="3"/>
      <c r="J134" s="3"/>
      <c r="K134" s="3"/>
      <c r="L134" s="3"/>
    </row>
    <row r="135" ht="12.75" customHeight="1">
      <c r="A135" s="4">
        <v>43740.0</v>
      </c>
      <c r="B135" s="4" t="s">
        <v>8</v>
      </c>
      <c r="C135" s="5" t="s">
        <v>218</v>
      </c>
      <c r="D135" s="6" t="s">
        <v>10</v>
      </c>
      <c r="E135" s="7">
        <v>3.604525E7</v>
      </c>
      <c r="F135" s="6">
        <v>70.0</v>
      </c>
      <c r="G135" s="7" t="str">
        <f t="shared" si="3"/>
        <v>$ 25,231,675</v>
      </c>
      <c r="H135" s="6" t="s">
        <v>194</v>
      </c>
      <c r="I135" s="3"/>
      <c r="J135" s="3"/>
      <c r="K135" s="3"/>
      <c r="L135" s="3"/>
    </row>
    <row r="136" ht="12.75" customHeight="1">
      <c r="A136" s="4">
        <v>43740.0</v>
      </c>
      <c r="B136" s="4" t="s">
        <v>25</v>
      </c>
      <c r="C136" s="5" t="s">
        <v>219</v>
      </c>
      <c r="D136" s="6" t="s">
        <v>23</v>
      </c>
      <c r="E136" s="7" t="s">
        <v>126</v>
      </c>
      <c r="F136" s="6">
        <v>70.0</v>
      </c>
      <c r="G136" s="7" t="s">
        <v>126</v>
      </c>
      <c r="H136" s="6" t="s">
        <v>220</v>
      </c>
      <c r="I136" s="3"/>
      <c r="J136" s="3"/>
      <c r="K136" s="3"/>
      <c r="L136" s="3"/>
    </row>
    <row r="137" ht="12.75" customHeight="1">
      <c r="A137" s="4">
        <v>43741.0</v>
      </c>
      <c r="B137" s="4" t="s">
        <v>14</v>
      </c>
      <c r="C137" s="5" t="s">
        <v>221</v>
      </c>
      <c r="D137" s="6" t="s">
        <v>16</v>
      </c>
      <c r="E137" s="7">
        <v>5.25E8</v>
      </c>
      <c r="F137" s="6">
        <v>70.0</v>
      </c>
      <c r="G137" s="7" t="str">
        <f t="shared" ref="G137:G257" si="4">E137*F137/100</f>
        <v>$ 367,500,000</v>
      </c>
      <c r="H137" s="6" t="s">
        <v>11</v>
      </c>
      <c r="I137" s="3"/>
      <c r="J137" s="3"/>
      <c r="K137" s="3"/>
      <c r="L137" s="3"/>
    </row>
    <row r="138" ht="12.75" customHeight="1">
      <c r="A138" s="4">
        <v>43741.0</v>
      </c>
      <c r="B138" s="4" t="s">
        <v>25</v>
      </c>
      <c r="C138" s="5" t="s">
        <v>222</v>
      </c>
      <c r="D138" s="6" t="s">
        <v>16</v>
      </c>
      <c r="E138" s="7">
        <v>2.48629E8</v>
      </c>
      <c r="F138" s="6">
        <v>70.0</v>
      </c>
      <c r="G138" s="7" t="str">
        <f t="shared" si="4"/>
        <v>$ 174,040,300</v>
      </c>
      <c r="H138" s="6" t="s">
        <v>11</v>
      </c>
      <c r="I138" s="3"/>
      <c r="J138" s="3"/>
      <c r="K138" s="3"/>
      <c r="L138" s="3"/>
    </row>
    <row r="139" ht="12.75" customHeight="1">
      <c r="A139" s="4">
        <v>43741.0</v>
      </c>
      <c r="B139" s="4" t="s">
        <v>111</v>
      </c>
      <c r="C139" s="5" t="s">
        <v>223</v>
      </c>
      <c r="D139" s="6" t="s">
        <v>16</v>
      </c>
      <c r="E139" s="7">
        <v>1.5185E8</v>
      </c>
      <c r="F139" s="6">
        <v>100.0</v>
      </c>
      <c r="G139" s="7" t="str">
        <f t="shared" si="4"/>
        <v>$ 151,850,000</v>
      </c>
      <c r="H139" s="6" t="s">
        <v>61</v>
      </c>
      <c r="I139" s="3"/>
      <c r="J139" s="3"/>
      <c r="K139" s="3"/>
      <c r="L139" s="3"/>
    </row>
    <row r="140" ht="12.75" customHeight="1">
      <c r="A140" s="4">
        <v>43741.0</v>
      </c>
      <c r="B140" s="4" t="s">
        <v>25</v>
      </c>
      <c r="C140" s="5" t="s">
        <v>224</v>
      </c>
      <c r="D140" s="6" t="s">
        <v>10</v>
      </c>
      <c r="E140" s="7">
        <v>1.5416625E7</v>
      </c>
      <c r="F140" s="6">
        <v>70.0</v>
      </c>
      <c r="G140" s="7" t="str">
        <f t="shared" si="4"/>
        <v>$ 10,791,638</v>
      </c>
      <c r="H140" s="6" t="s">
        <v>11</v>
      </c>
      <c r="I140" s="3"/>
      <c r="J140" s="3"/>
      <c r="K140" s="3"/>
      <c r="L140" s="3"/>
    </row>
    <row r="141" ht="12.75" customHeight="1">
      <c r="A141" s="4">
        <v>43741.0</v>
      </c>
      <c r="B141" s="4" t="s">
        <v>8</v>
      </c>
      <c r="C141" s="5" t="s">
        <v>225</v>
      </c>
      <c r="D141" s="6" t="s">
        <v>76</v>
      </c>
      <c r="E141" s="7">
        <v>1.6E8</v>
      </c>
      <c r="F141" s="6">
        <v>70.0</v>
      </c>
      <c r="G141" s="7" t="str">
        <f t="shared" si="4"/>
        <v>$ 112,000,000</v>
      </c>
      <c r="H141" s="6" t="s">
        <v>72</v>
      </c>
      <c r="I141" s="3"/>
      <c r="J141" s="3"/>
      <c r="K141" s="3"/>
      <c r="L141" s="3"/>
    </row>
    <row r="142" ht="12.75" customHeight="1">
      <c r="A142" s="4">
        <v>43741.0</v>
      </c>
      <c r="B142" s="6" t="s">
        <v>8</v>
      </c>
      <c r="C142" s="5" t="s">
        <v>226</v>
      </c>
      <c r="D142" s="6" t="s">
        <v>23</v>
      </c>
      <c r="E142" s="7">
        <v>1.1611732E8</v>
      </c>
      <c r="F142" s="6">
        <v>70.0</v>
      </c>
      <c r="G142" s="7" t="str">
        <f t="shared" si="4"/>
        <v>$ 81,282,124</v>
      </c>
      <c r="H142" s="6" t="s">
        <v>141</v>
      </c>
      <c r="I142" s="3"/>
      <c r="J142" s="3"/>
      <c r="K142" s="3"/>
      <c r="L142" s="3"/>
    </row>
    <row r="143" ht="12.75" customHeight="1">
      <c r="A143" s="4">
        <v>43741.0</v>
      </c>
      <c r="B143" s="4" t="s">
        <v>17</v>
      </c>
      <c r="C143" s="5" t="s">
        <v>227</v>
      </c>
      <c r="D143" s="6" t="s">
        <v>23</v>
      </c>
      <c r="E143" s="7">
        <v>2.20735E8</v>
      </c>
      <c r="F143" s="6">
        <v>70.0</v>
      </c>
      <c r="G143" s="7" t="str">
        <f t="shared" si="4"/>
        <v>$ 154,514,500</v>
      </c>
      <c r="H143" s="6" t="s">
        <v>228</v>
      </c>
      <c r="I143" s="3"/>
      <c r="J143" s="3"/>
      <c r="K143" s="3"/>
      <c r="L143" s="3"/>
    </row>
    <row r="144" ht="24.0" customHeight="1">
      <c r="A144" s="4">
        <v>43741.0</v>
      </c>
      <c r="B144" s="4" t="s">
        <v>17</v>
      </c>
      <c r="C144" s="5" t="s">
        <v>229</v>
      </c>
      <c r="D144" s="6" t="s">
        <v>16</v>
      </c>
      <c r="E144" s="7">
        <v>4.575E7</v>
      </c>
      <c r="F144" s="6">
        <v>70.0</v>
      </c>
      <c r="G144" s="7" t="str">
        <f t="shared" si="4"/>
        <v>$ 32,025,000</v>
      </c>
      <c r="H144" s="6" t="s">
        <v>230</v>
      </c>
      <c r="I144" s="3"/>
      <c r="J144" s="3"/>
      <c r="K144" s="3"/>
      <c r="L144" s="3"/>
    </row>
    <row r="145" ht="12.75" customHeight="1">
      <c r="A145" s="4">
        <v>43741.0</v>
      </c>
      <c r="B145" s="4" t="s">
        <v>17</v>
      </c>
      <c r="C145" s="5" t="s">
        <v>231</v>
      </c>
      <c r="D145" s="6" t="s">
        <v>16</v>
      </c>
      <c r="E145" s="7">
        <v>3.53328E8</v>
      </c>
      <c r="F145" s="6">
        <v>70.0</v>
      </c>
      <c r="G145" s="7" t="str">
        <f t="shared" si="4"/>
        <v>$ 247,329,600</v>
      </c>
      <c r="H145" s="6" t="s">
        <v>232</v>
      </c>
      <c r="I145" s="3"/>
      <c r="J145" s="3"/>
      <c r="K145" s="3"/>
      <c r="L145" s="3"/>
    </row>
    <row r="146" ht="12.75" customHeight="1">
      <c r="A146" s="4">
        <v>43741.0</v>
      </c>
      <c r="B146" s="4" t="s">
        <v>8</v>
      </c>
      <c r="C146" s="5" t="s">
        <v>233</v>
      </c>
      <c r="D146" s="6" t="s">
        <v>16</v>
      </c>
      <c r="E146" s="7">
        <v>1.3728E7</v>
      </c>
      <c r="F146" s="6">
        <v>70.0</v>
      </c>
      <c r="G146" s="7" t="str">
        <f t="shared" si="4"/>
        <v>$ 9,609,600</v>
      </c>
      <c r="H146" s="6" t="s">
        <v>53</v>
      </c>
      <c r="I146" s="3"/>
      <c r="J146" s="3"/>
      <c r="K146" s="3"/>
      <c r="L146" s="3"/>
    </row>
    <row r="147" ht="22.5" customHeight="1">
      <c r="A147" s="4">
        <v>43741.0</v>
      </c>
      <c r="B147" s="4" t="s">
        <v>81</v>
      </c>
      <c r="C147" s="5" t="s">
        <v>234</v>
      </c>
      <c r="D147" s="6" t="s">
        <v>23</v>
      </c>
      <c r="E147" s="7">
        <v>2.370514E8</v>
      </c>
      <c r="F147" s="6">
        <v>70.0</v>
      </c>
      <c r="G147" s="7" t="str">
        <f t="shared" si="4"/>
        <v>$ 165,935,980</v>
      </c>
      <c r="H147" s="6" t="s">
        <v>102</v>
      </c>
      <c r="I147" s="3"/>
      <c r="J147" s="3"/>
      <c r="K147" s="3"/>
      <c r="L147" s="3"/>
    </row>
    <row r="148" ht="12.75" customHeight="1">
      <c r="A148" s="4">
        <v>43741.0</v>
      </c>
      <c r="B148" s="4" t="s">
        <v>28</v>
      </c>
      <c r="C148" s="5" t="s">
        <v>235</v>
      </c>
      <c r="D148" s="6" t="s">
        <v>23</v>
      </c>
      <c r="E148" s="7">
        <v>1.0713E9</v>
      </c>
      <c r="F148" s="6">
        <v>70.0</v>
      </c>
      <c r="G148" s="7" t="str">
        <f t="shared" si="4"/>
        <v>$ 749,910,000</v>
      </c>
      <c r="H148" s="6" t="s">
        <v>236</v>
      </c>
      <c r="I148" s="3"/>
      <c r="J148" s="3"/>
      <c r="K148" s="3"/>
      <c r="L148" s="3"/>
    </row>
    <row r="149" ht="12.75" customHeight="1">
      <c r="A149" s="4">
        <v>43741.0</v>
      </c>
      <c r="B149" s="4" t="s">
        <v>25</v>
      </c>
      <c r="C149" s="5" t="s">
        <v>237</v>
      </c>
      <c r="D149" s="6" t="s">
        <v>10</v>
      </c>
      <c r="E149" s="7">
        <v>1.59245E8</v>
      </c>
      <c r="F149" s="6">
        <v>70.0</v>
      </c>
      <c r="G149" s="7" t="str">
        <f t="shared" si="4"/>
        <v>$ 111,471,500</v>
      </c>
      <c r="H149" s="6" t="s">
        <v>51</v>
      </c>
      <c r="I149" s="3"/>
      <c r="J149" s="3"/>
      <c r="K149" s="3"/>
      <c r="L149" s="3"/>
    </row>
    <row r="150" ht="12.75" customHeight="1">
      <c r="A150" s="4">
        <v>43741.0</v>
      </c>
      <c r="B150" s="4" t="s">
        <v>21</v>
      </c>
      <c r="C150" s="5" t="s">
        <v>238</v>
      </c>
      <c r="D150" s="6" t="s">
        <v>10</v>
      </c>
      <c r="E150" s="7">
        <v>4.197225E7</v>
      </c>
      <c r="F150" s="6">
        <v>70.0</v>
      </c>
      <c r="G150" s="7" t="str">
        <f t="shared" si="4"/>
        <v>$ 29,380,575</v>
      </c>
      <c r="H150" s="6" t="s">
        <v>11</v>
      </c>
      <c r="I150" s="3"/>
      <c r="J150" s="3"/>
      <c r="K150" s="3"/>
      <c r="L150" s="3"/>
    </row>
    <row r="151" ht="12.75" customHeight="1">
      <c r="A151" s="4">
        <v>43741.0</v>
      </c>
      <c r="B151" s="4" t="s">
        <v>17</v>
      </c>
      <c r="C151" s="5" t="s">
        <v>239</v>
      </c>
      <c r="D151" s="6" t="s">
        <v>16</v>
      </c>
      <c r="E151" s="7">
        <v>3.01125E7</v>
      </c>
      <c r="F151" s="6">
        <v>70.0</v>
      </c>
      <c r="G151" s="7" t="str">
        <f t="shared" si="4"/>
        <v>$ 21,078,750</v>
      </c>
      <c r="H151" s="6" t="s">
        <v>11</v>
      </c>
      <c r="I151" s="3"/>
      <c r="J151" s="3"/>
      <c r="K151" s="3"/>
      <c r="L151" s="3"/>
    </row>
    <row r="152" ht="22.5" customHeight="1">
      <c r="A152" s="4">
        <v>43741.0</v>
      </c>
      <c r="B152" s="4" t="s">
        <v>14</v>
      </c>
      <c r="C152" s="5" t="s">
        <v>240</v>
      </c>
      <c r="D152" s="6" t="s">
        <v>241</v>
      </c>
      <c r="E152" s="7">
        <v>4.75632E8</v>
      </c>
      <c r="F152" s="6">
        <v>70.0</v>
      </c>
      <c r="G152" s="7" t="str">
        <f t="shared" si="4"/>
        <v>$ 332,942,400</v>
      </c>
      <c r="H152" s="6" t="s">
        <v>11</v>
      </c>
      <c r="I152" s="3"/>
      <c r="J152" s="3"/>
      <c r="K152" s="3"/>
      <c r="L152" s="3"/>
    </row>
    <row r="153" ht="12.75" customHeight="1">
      <c r="A153" s="4">
        <v>43741.0</v>
      </c>
      <c r="B153" s="4" t="s">
        <v>64</v>
      </c>
      <c r="C153" s="5" t="s">
        <v>242</v>
      </c>
      <c r="D153" s="6" t="s">
        <v>13</v>
      </c>
      <c r="E153" s="7">
        <v>2.02E7</v>
      </c>
      <c r="F153" s="6">
        <v>70.0</v>
      </c>
      <c r="G153" s="7" t="str">
        <f t="shared" si="4"/>
        <v>$ 14,140,000</v>
      </c>
      <c r="H153" s="6" t="s">
        <v>11</v>
      </c>
      <c r="I153" s="3"/>
      <c r="J153" s="3"/>
      <c r="K153" s="3"/>
      <c r="L153" s="3"/>
    </row>
    <row r="154" ht="12.75" customHeight="1">
      <c r="A154" s="4">
        <v>43741.0</v>
      </c>
      <c r="B154" s="4" t="s">
        <v>108</v>
      </c>
      <c r="C154" s="5" t="s">
        <v>243</v>
      </c>
      <c r="D154" s="6" t="s">
        <v>38</v>
      </c>
      <c r="E154" s="7">
        <v>1.5039375E9</v>
      </c>
      <c r="F154" s="6">
        <v>70.0</v>
      </c>
      <c r="G154" s="7" t="str">
        <f t="shared" si="4"/>
        <v>$ 1,052,756,250</v>
      </c>
      <c r="H154" s="6" t="s">
        <v>11</v>
      </c>
      <c r="I154" s="3"/>
      <c r="J154" s="3"/>
      <c r="K154" s="3"/>
      <c r="L154" s="3"/>
    </row>
    <row r="155" ht="12.75" customHeight="1">
      <c r="A155" s="4">
        <v>43741.0</v>
      </c>
      <c r="B155" s="4" t="s">
        <v>32</v>
      </c>
      <c r="C155" s="5" t="s">
        <v>244</v>
      </c>
      <c r="D155" s="6" t="s">
        <v>10</v>
      </c>
      <c r="E155" s="7">
        <v>6.1845E7</v>
      </c>
      <c r="F155" s="6">
        <v>70.0</v>
      </c>
      <c r="G155" s="7" t="str">
        <f t="shared" si="4"/>
        <v>$ 43,291,500</v>
      </c>
      <c r="H155" s="6" t="s">
        <v>11</v>
      </c>
      <c r="I155" s="3"/>
      <c r="J155" s="3"/>
      <c r="K155" s="3"/>
      <c r="L155" s="3"/>
    </row>
    <row r="156" ht="12.75" customHeight="1">
      <c r="A156" s="4">
        <v>43741.0</v>
      </c>
      <c r="B156" s="4" t="s">
        <v>25</v>
      </c>
      <c r="C156" s="5" t="s">
        <v>245</v>
      </c>
      <c r="D156" s="6" t="s">
        <v>13</v>
      </c>
      <c r="E156" s="7">
        <v>6.93E7</v>
      </c>
      <c r="F156" s="6">
        <v>70.0</v>
      </c>
      <c r="G156" s="7" t="str">
        <f t="shared" si="4"/>
        <v>$ 48,510,000</v>
      </c>
      <c r="H156" s="6" t="s">
        <v>11</v>
      </c>
      <c r="I156" s="3"/>
      <c r="J156" s="3"/>
      <c r="K156" s="3"/>
      <c r="L156" s="3"/>
    </row>
    <row r="157" ht="12.75" customHeight="1">
      <c r="A157" s="4">
        <v>43741.0</v>
      </c>
      <c r="B157" s="4" t="s">
        <v>81</v>
      </c>
      <c r="C157" s="5" t="s">
        <v>246</v>
      </c>
      <c r="D157" s="6" t="s">
        <v>16</v>
      </c>
      <c r="E157" s="7">
        <v>2.97663E8</v>
      </c>
      <c r="F157" s="6">
        <v>70.0</v>
      </c>
      <c r="G157" s="7" t="str">
        <f t="shared" si="4"/>
        <v>$ 208,364,100</v>
      </c>
      <c r="H157" s="6" t="s">
        <v>11</v>
      </c>
      <c r="I157" s="3"/>
      <c r="J157" s="3"/>
      <c r="K157" s="3"/>
      <c r="L157" s="3"/>
    </row>
    <row r="158" ht="12.75" customHeight="1">
      <c r="A158" s="4">
        <v>43741.0</v>
      </c>
      <c r="B158" s="4" t="s">
        <v>81</v>
      </c>
      <c r="C158" s="5" t="s">
        <v>247</v>
      </c>
      <c r="D158" s="6" t="s">
        <v>157</v>
      </c>
      <c r="E158" s="7" t="str">
        <f>40167000+40167000+40167000+40167000</f>
        <v>$ 160,668,000</v>
      </c>
      <c r="F158" s="6">
        <v>70.0</v>
      </c>
      <c r="G158" s="7" t="str">
        <f t="shared" si="4"/>
        <v>$ 112,467,600</v>
      </c>
      <c r="H158" s="6" t="s">
        <v>11</v>
      </c>
      <c r="I158" s="3"/>
      <c r="J158" s="3"/>
      <c r="K158" s="3"/>
      <c r="L158" s="3"/>
    </row>
    <row r="159" ht="12.75" customHeight="1">
      <c r="A159" s="4">
        <v>43741.0</v>
      </c>
      <c r="B159" s="4" t="s">
        <v>17</v>
      </c>
      <c r="C159" s="5" t="s">
        <v>248</v>
      </c>
      <c r="D159" s="6" t="s">
        <v>213</v>
      </c>
      <c r="E159" s="7">
        <v>8.267775E8</v>
      </c>
      <c r="F159" s="6">
        <v>70.0</v>
      </c>
      <c r="G159" s="7" t="str">
        <f t="shared" si="4"/>
        <v>$ 578,744,250</v>
      </c>
      <c r="H159" s="6" t="s">
        <v>11</v>
      </c>
      <c r="I159" s="3"/>
      <c r="J159" s="3"/>
      <c r="K159" s="3"/>
      <c r="L159" s="3"/>
    </row>
    <row r="160" ht="12.75" customHeight="1">
      <c r="A160" s="4">
        <v>43741.0</v>
      </c>
      <c r="B160" s="4" t="s">
        <v>25</v>
      </c>
      <c r="C160" s="5" t="s">
        <v>249</v>
      </c>
      <c r="D160" s="6" t="s">
        <v>16</v>
      </c>
      <c r="E160" s="7" t="str">
        <f>26996988+71781768+71781768</f>
        <v>$ 170,560,524</v>
      </c>
      <c r="F160" s="6">
        <v>70.0</v>
      </c>
      <c r="G160" s="7" t="str">
        <f t="shared" si="4"/>
        <v>$ 119,392,367</v>
      </c>
      <c r="H160" s="6" t="s">
        <v>11</v>
      </c>
      <c r="I160" s="3"/>
      <c r="J160" s="3"/>
      <c r="K160" s="3"/>
      <c r="L160" s="3"/>
    </row>
    <row r="161" ht="12.75" customHeight="1">
      <c r="A161" s="4">
        <v>43741.0</v>
      </c>
      <c r="B161" s="4" t="s">
        <v>250</v>
      </c>
      <c r="C161" s="5" t="s">
        <v>251</v>
      </c>
      <c r="D161" s="6" t="s">
        <v>92</v>
      </c>
      <c r="E161" s="7">
        <v>4.948995E8</v>
      </c>
      <c r="F161" s="6">
        <v>70.0</v>
      </c>
      <c r="G161" s="7" t="str">
        <f t="shared" si="4"/>
        <v>$ 346,429,650</v>
      </c>
      <c r="H161" s="6" t="s">
        <v>11</v>
      </c>
      <c r="I161" s="3"/>
      <c r="J161" s="3"/>
      <c r="K161" s="3"/>
      <c r="L161" s="3"/>
    </row>
    <row r="162" ht="12.75" customHeight="1">
      <c r="A162" s="4">
        <v>43741.0</v>
      </c>
      <c r="B162" s="4" t="s">
        <v>66</v>
      </c>
      <c r="C162" s="5" t="s">
        <v>252</v>
      </c>
      <c r="D162" s="6" t="s">
        <v>10</v>
      </c>
      <c r="E162" s="7">
        <v>1.332075E7</v>
      </c>
      <c r="F162" s="6">
        <v>70.0</v>
      </c>
      <c r="G162" s="7" t="str">
        <f t="shared" si="4"/>
        <v>$ 9,324,525</v>
      </c>
      <c r="H162" s="6" t="s">
        <v>11</v>
      </c>
      <c r="I162" s="3"/>
      <c r="J162" s="3"/>
      <c r="K162" s="3"/>
      <c r="L162" s="3"/>
    </row>
    <row r="163" ht="12.75" customHeight="1">
      <c r="A163" s="4">
        <v>43741.0</v>
      </c>
      <c r="B163" s="4" t="s">
        <v>108</v>
      </c>
      <c r="C163" s="5" t="s">
        <v>253</v>
      </c>
      <c r="D163" s="6" t="s">
        <v>16</v>
      </c>
      <c r="E163" s="7">
        <v>5.03744453E8</v>
      </c>
      <c r="F163" s="6">
        <v>70.0</v>
      </c>
      <c r="G163" s="7" t="str">
        <f t="shared" si="4"/>
        <v>$ 352,621,117</v>
      </c>
      <c r="H163" s="6" t="s">
        <v>11</v>
      </c>
      <c r="I163" s="3"/>
      <c r="J163" s="3"/>
      <c r="K163" s="3"/>
      <c r="L163" s="3"/>
    </row>
    <row r="164" ht="12.75" customHeight="1">
      <c r="A164" s="4">
        <v>43741.0</v>
      </c>
      <c r="B164" s="4" t="s">
        <v>17</v>
      </c>
      <c r="C164" s="5" t="s">
        <v>254</v>
      </c>
      <c r="D164" s="6" t="s">
        <v>147</v>
      </c>
      <c r="E164" s="7">
        <v>2.44239E8</v>
      </c>
      <c r="F164" s="6">
        <v>70.0</v>
      </c>
      <c r="G164" s="7" t="str">
        <f t="shared" si="4"/>
        <v>$ 170,967,300</v>
      </c>
      <c r="H164" s="6" t="s">
        <v>11</v>
      </c>
      <c r="I164" s="3"/>
      <c r="J164" s="3"/>
      <c r="K164" s="3"/>
      <c r="L164" s="3"/>
    </row>
    <row r="165" ht="12.75" customHeight="1">
      <c r="A165" s="4">
        <v>43741.0</v>
      </c>
      <c r="B165" s="4" t="s">
        <v>64</v>
      </c>
      <c r="C165" s="5" t="s">
        <v>255</v>
      </c>
      <c r="D165" s="6" t="s">
        <v>69</v>
      </c>
      <c r="E165" s="7">
        <v>7575000.0</v>
      </c>
      <c r="F165" s="6">
        <v>70.0</v>
      </c>
      <c r="G165" s="7" t="str">
        <f t="shared" si="4"/>
        <v>$ 5,302,500</v>
      </c>
      <c r="H165" s="6" t="s">
        <v>11</v>
      </c>
      <c r="I165" s="3"/>
      <c r="J165" s="3"/>
      <c r="K165" s="3"/>
      <c r="L165" s="3"/>
    </row>
    <row r="166" ht="12.75" customHeight="1">
      <c r="A166" s="4">
        <v>43741.0</v>
      </c>
      <c r="B166" s="4" t="s">
        <v>64</v>
      </c>
      <c r="C166" s="5" t="s">
        <v>256</v>
      </c>
      <c r="D166" s="6" t="s">
        <v>69</v>
      </c>
      <c r="E166" s="7">
        <v>7575000.0</v>
      </c>
      <c r="F166" s="6">
        <v>70.0</v>
      </c>
      <c r="G166" s="7" t="str">
        <f t="shared" si="4"/>
        <v>$ 5,302,500</v>
      </c>
      <c r="H166" s="6" t="s">
        <v>11</v>
      </c>
      <c r="I166" s="3"/>
      <c r="J166" s="3"/>
      <c r="K166" s="3"/>
      <c r="L166" s="3"/>
    </row>
    <row r="167" ht="12.75" customHeight="1">
      <c r="A167" s="4">
        <v>43741.0</v>
      </c>
      <c r="B167" s="4" t="s">
        <v>25</v>
      </c>
      <c r="C167" s="5" t="s">
        <v>257</v>
      </c>
      <c r="D167" s="6" t="s">
        <v>23</v>
      </c>
      <c r="E167" s="7" t="str">
        <f>173448000+20580000</f>
        <v>$ 194,028,000</v>
      </c>
      <c r="F167" s="6">
        <v>70.0</v>
      </c>
      <c r="G167" s="7" t="str">
        <f t="shared" si="4"/>
        <v>$ 135,819,600</v>
      </c>
      <c r="H167" s="6" t="s">
        <v>11</v>
      </c>
      <c r="I167" s="3"/>
      <c r="J167" s="3"/>
      <c r="K167" s="3"/>
      <c r="L167" s="3"/>
    </row>
    <row r="168" ht="12.75" customHeight="1">
      <c r="A168" s="4">
        <v>43741.0</v>
      </c>
      <c r="B168" s="4" t="s">
        <v>25</v>
      </c>
      <c r="C168" s="5" t="s">
        <v>258</v>
      </c>
      <c r="D168" s="6" t="s">
        <v>16</v>
      </c>
      <c r="E168" s="7">
        <v>4.2855E7</v>
      </c>
      <c r="F168" s="6">
        <v>70.0</v>
      </c>
      <c r="G168" s="7" t="str">
        <f t="shared" si="4"/>
        <v>$ 29,998,500</v>
      </c>
      <c r="H168" s="6" t="s">
        <v>11</v>
      </c>
      <c r="I168" s="3"/>
      <c r="J168" s="3"/>
      <c r="K168" s="3"/>
      <c r="L168" s="3"/>
    </row>
    <row r="169" ht="12.75" customHeight="1">
      <c r="A169" s="4">
        <v>43741.0</v>
      </c>
      <c r="B169" s="4" t="s">
        <v>66</v>
      </c>
      <c r="C169" s="5" t="s">
        <v>259</v>
      </c>
      <c r="D169" s="6" t="s">
        <v>16</v>
      </c>
      <c r="E169" s="7">
        <v>1.068915E8</v>
      </c>
      <c r="F169" s="6">
        <v>70.0</v>
      </c>
      <c r="G169" s="7" t="str">
        <f t="shared" si="4"/>
        <v>$ 74,824,050</v>
      </c>
      <c r="H169" s="6" t="s">
        <v>11</v>
      </c>
      <c r="I169" s="3"/>
      <c r="J169" s="3"/>
      <c r="K169" s="3"/>
      <c r="L169" s="3"/>
    </row>
    <row r="170" ht="12.75" customHeight="1">
      <c r="A170" s="4">
        <v>43741.0</v>
      </c>
      <c r="B170" s="4" t="s">
        <v>8</v>
      </c>
      <c r="C170" s="5" t="s">
        <v>260</v>
      </c>
      <c r="D170" s="6" t="s">
        <v>10</v>
      </c>
      <c r="E170" s="7">
        <v>3.1680429E7</v>
      </c>
      <c r="F170" s="6">
        <v>70.0</v>
      </c>
      <c r="G170" s="7" t="str">
        <f t="shared" si="4"/>
        <v>$ 22,176,300</v>
      </c>
      <c r="H170" s="6" t="s">
        <v>11</v>
      </c>
      <c r="I170" s="3"/>
      <c r="J170" s="3"/>
      <c r="K170" s="3"/>
      <c r="L170" s="3"/>
    </row>
    <row r="171" ht="12.75" customHeight="1">
      <c r="A171" s="4">
        <v>43741.0</v>
      </c>
      <c r="B171" s="6" t="s">
        <v>66</v>
      </c>
      <c r="C171" s="8" t="s">
        <v>261</v>
      </c>
      <c r="D171" s="6" t="s">
        <v>16</v>
      </c>
      <c r="E171" s="7">
        <v>3.2E8</v>
      </c>
      <c r="F171" s="6">
        <v>70.0</v>
      </c>
      <c r="G171" s="7" t="str">
        <f t="shared" si="4"/>
        <v>$ 224,000,000</v>
      </c>
      <c r="H171" s="6" t="s">
        <v>137</v>
      </c>
      <c r="I171" s="3"/>
      <c r="J171" s="3"/>
      <c r="K171" s="3"/>
      <c r="L171" s="3"/>
    </row>
    <row r="172" ht="12.75" customHeight="1">
      <c r="A172" s="4">
        <v>43741.0</v>
      </c>
      <c r="B172" s="4" t="s">
        <v>66</v>
      </c>
      <c r="C172" s="5" t="s">
        <v>262</v>
      </c>
      <c r="D172" s="6" t="s">
        <v>16</v>
      </c>
      <c r="E172" s="7">
        <v>2.9611062E8</v>
      </c>
      <c r="F172" s="6">
        <v>100.0</v>
      </c>
      <c r="G172" s="7" t="str">
        <f t="shared" si="4"/>
        <v>$ 296,110,620</v>
      </c>
      <c r="H172" s="6" t="s">
        <v>11</v>
      </c>
      <c r="I172" s="3"/>
      <c r="J172" s="3"/>
      <c r="K172" s="3"/>
      <c r="L172" s="3"/>
    </row>
    <row r="173" ht="12.75" customHeight="1">
      <c r="A173" s="4">
        <v>43741.0</v>
      </c>
      <c r="B173" s="4" t="s">
        <v>263</v>
      </c>
      <c r="C173" s="5" t="s">
        <v>264</v>
      </c>
      <c r="D173" s="6" t="s">
        <v>16</v>
      </c>
      <c r="E173" s="7">
        <v>8.89385593E8</v>
      </c>
      <c r="F173" s="6">
        <v>70.0</v>
      </c>
      <c r="G173" s="7" t="str">
        <f t="shared" si="4"/>
        <v>$ 622,569,915</v>
      </c>
      <c r="H173" s="6" t="s">
        <v>11</v>
      </c>
      <c r="I173" s="3"/>
      <c r="J173" s="3"/>
      <c r="K173" s="3"/>
      <c r="L173" s="3"/>
    </row>
    <row r="174" ht="12.75" customHeight="1">
      <c r="A174" s="4">
        <v>43741.0</v>
      </c>
      <c r="B174" s="4" t="s">
        <v>8</v>
      </c>
      <c r="C174" s="5" t="s">
        <v>265</v>
      </c>
      <c r="D174" s="6" t="s">
        <v>16</v>
      </c>
      <c r="E174" s="7">
        <v>5.0E7</v>
      </c>
      <c r="F174" s="6">
        <v>70.0</v>
      </c>
      <c r="G174" s="7" t="str">
        <f t="shared" si="4"/>
        <v>$ 35,000,000</v>
      </c>
      <c r="H174" s="6" t="s">
        <v>266</v>
      </c>
      <c r="I174" s="3"/>
      <c r="J174" s="3"/>
      <c r="K174" s="3"/>
      <c r="L174" s="3"/>
    </row>
    <row r="175" ht="12.75" customHeight="1">
      <c r="A175" s="4">
        <v>43742.0</v>
      </c>
      <c r="B175" s="4" t="s">
        <v>17</v>
      </c>
      <c r="C175" s="5" t="s">
        <v>267</v>
      </c>
      <c r="D175" s="6" t="s">
        <v>16</v>
      </c>
      <c r="E175" s="7">
        <v>9.0E7</v>
      </c>
      <c r="F175" s="6">
        <v>100.0</v>
      </c>
      <c r="G175" s="7" t="str">
        <f t="shared" si="4"/>
        <v>$ 90,000,000</v>
      </c>
      <c r="H175" s="6" t="s">
        <v>11</v>
      </c>
      <c r="I175" s="3"/>
      <c r="J175" s="3"/>
      <c r="K175" s="3"/>
      <c r="L175" s="3"/>
    </row>
    <row r="176" ht="12.75" customHeight="1">
      <c r="A176" s="4">
        <v>43742.0</v>
      </c>
      <c r="B176" s="4" t="s">
        <v>268</v>
      </c>
      <c r="C176" s="5" t="s">
        <v>269</v>
      </c>
      <c r="D176" s="6" t="s">
        <v>147</v>
      </c>
      <c r="E176" s="7" t="str">
        <f>175672500+12685500</f>
        <v>$ 188,358,000</v>
      </c>
      <c r="F176" s="6">
        <v>100.0</v>
      </c>
      <c r="G176" s="7" t="str">
        <f t="shared" si="4"/>
        <v>$ 188,358,000</v>
      </c>
      <c r="H176" s="6" t="s">
        <v>11</v>
      </c>
      <c r="I176" s="3"/>
      <c r="J176" s="3"/>
      <c r="K176" s="3"/>
      <c r="L176" s="3"/>
    </row>
    <row r="177" ht="12.75" customHeight="1">
      <c r="A177" s="4">
        <v>43742.0</v>
      </c>
      <c r="B177" s="4" t="s">
        <v>66</v>
      </c>
      <c r="C177" s="5" t="s">
        <v>270</v>
      </c>
      <c r="D177" s="6" t="s">
        <v>23</v>
      </c>
      <c r="E177" s="7">
        <v>5.12319E8</v>
      </c>
      <c r="F177" s="6">
        <v>100.0</v>
      </c>
      <c r="G177" s="7" t="str">
        <f t="shared" si="4"/>
        <v>$ 512,319,000</v>
      </c>
      <c r="H177" s="6" t="s">
        <v>11</v>
      </c>
      <c r="I177" s="3"/>
      <c r="J177" s="3"/>
      <c r="K177" s="3"/>
      <c r="L177" s="3"/>
    </row>
    <row r="178" ht="12.75" customHeight="1">
      <c r="A178" s="4">
        <v>43742.0</v>
      </c>
      <c r="B178" s="4" t="s">
        <v>21</v>
      </c>
      <c r="C178" s="5" t="s">
        <v>271</v>
      </c>
      <c r="D178" s="6" t="s">
        <v>16</v>
      </c>
      <c r="E178" s="7">
        <v>9.4E7</v>
      </c>
      <c r="F178" s="6">
        <v>70.0</v>
      </c>
      <c r="G178" s="7" t="str">
        <f t="shared" si="4"/>
        <v>$ 65,800,000</v>
      </c>
      <c r="H178" s="6" t="s">
        <v>272</v>
      </c>
      <c r="I178" s="3"/>
      <c r="J178" s="3"/>
      <c r="K178" s="3"/>
      <c r="L178" s="3"/>
    </row>
    <row r="179" ht="12.75" customHeight="1">
      <c r="A179" s="4">
        <v>43742.0</v>
      </c>
      <c r="B179" s="4" t="s">
        <v>8</v>
      </c>
      <c r="C179" s="5" t="s">
        <v>273</v>
      </c>
      <c r="D179" s="6" t="s">
        <v>92</v>
      </c>
      <c r="E179" s="7">
        <v>2.25042E8</v>
      </c>
      <c r="F179" s="6">
        <v>70.0</v>
      </c>
      <c r="G179" s="7" t="str">
        <f t="shared" si="4"/>
        <v>$ 157,529,400</v>
      </c>
      <c r="H179" s="6" t="s">
        <v>11</v>
      </c>
      <c r="I179" s="3"/>
      <c r="J179" s="3"/>
      <c r="K179" s="3"/>
      <c r="L179" s="3"/>
    </row>
    <row r="180" ht="12.75" customHeight="1">
      <c r="A180" s="4">
        <v>43742.0</v>
      </c>
      <c r="B180" s="4" t="s">
        <v>21</v>
      </c>
      <c r="C180" s="5" t="s">
        <v>274</v>
      </c>
      <c r="D180" s="6" t="s">
        <v>16</v>
      </c>
      <c r="E180" s="7">
        <v>2.27E8</v>
      </c>
      <c r="F180" s="6">
        <v>70.0</v>
      </c>
      <c r="G180" s="7" t="str">
        <f t="shared" si="4"/>
        <v>$ 158,900,000</v>
      </c>
      <c r="H180" s="6" t="s">
        <v>11</v>
      </c>
      <c r="I180" s="3"/>
      <c r="J180" s="3"/>
      <c r="K180" s="3"/>
      <c r="L180" s="3"/>
    </row>
    <row r="181" ht="12.75" customHeight="1">
      <c r="A181" s="4">
        <v>43742.0</v>
      </c>
      <c r="B181" s="6" t="s">
        <v>275</v>
      </c>
      <c r="C181" s="8" t="s">
        <v>276</v>
      </c>
      <c r="D181" s="6" t="s">
        <v>76</v>
      </c>
      <c r="E181" s="7">
        <v>7.16265E7</v>
      </c>
      <c r="F181" s="6">
        <v>70.0</v>
      </c>
      <c r="G181" s="7" t="str">
        <f t="shared" si="4"/>
        <v>$ 50,138,550</v>
      </c>
      <c r="H181" s="6" t="s">
        <v>97</v>
      </c>
      <c r="I181" s="3"/>
      <c r="J181" s="3"/>
      <c r="K181" s="3"/>
      <c r="L181" s="3"/>
    </row>
    <row r="182" ht="12.75" customHeight="1">
      <c r="A182" s="4">
        <v>43742.0</v>
      </c>
      <c r="B182" s="4" t="s">
        <v>25</v>
      </c>
      <c r="C182" s="5" t="s">
        <v>277</v>
      </c>
      <c r="D182" s="6" t="s">
        <v>16</v>
      </c>
      <c r="E182" s="7">
        <v>5.17665E7</v>
      </c>
      <c r="F182" s="6">
        <v>70.0</v>
      </c>
      <c r="G182" s="7" t="str">
        <f t="shared" si="4"/>
        <v>$ 36,236,550</v>
      </c>
      <c r="H182" s="6" t="s">
        <v>278</v>
      </c>
      <c r="I182" s="3"/>
      <c r="J182" s="3"/>
      <c r="K182" s="3"/>
      <c r="L182" s="3"/>
    </row>
    <row r="183" ht="12.75" customHeight="1">
      <c r="A183" s="4">
        <v>43742.0</v>
      </c>
      <c r="B183" s="4" t="s">
        <v>64</v>
      </c>
      <c r="C183" s="5" t="s">
        <v>279</v>
      </c>
      <c r="D183" s="6" t="s">
        <v>13</v>
      </c>
      <c r="E183" s="7">
        <v>2.76E7</v>
      </c>
      <c r="F183" s="6">
        <v>70.0</v>
      </c>
      <c r="G183" s="7" t="str">
        <f t="shared" si="4"/>
        <v>$ 19,320,000</v>
      </c>
      <c r="H183" s="6" t="s">
        <v>11</v>
      </c>
      <c r="I183" s="3"/>
      <c r="J183" s="3"/>
      <c r="K183" s="3"/>
      <c r="L183" s="3"/>
    </row>
    <row r="184" ht="12.75" customHeight="1">
      <c r="A184" s="4">
        <v>43742.0</v>
      </c>
      <c r="B184" s="4" t="s">
        <v>21</v>
      </c>
      <c r="C184" s="5" t="s">
        <v>280</v>
      </c>
      <c r="D184" s="6" t="s">
        <v>16</v>
      </c>
      <c r="E184" s="7">
        <v>7.548E7</v>
      </c>
      <c r="F184" s="6">
        <v>70.0</v>
      </c>
      <c r="G184" s="7" t="str">
        <f t="shared" si="4"/>
        <v>$ 52,836,000</v>
      </c>
      <c r="H184" s="6" t="s">
        <v>281</v>
      </c>
      <c r="I184" s="3"/>
      <c r="J184" s="3"/>
      <c r="K184" s="3"/>
      <c r="L184" s="3"/>
    </row>
    <row r="185" ht="12.75" customHeight="1">
      <c r="A185" s="4">
        <v>43742.0</v>
      </c>
      <c r="B185" s="4" t="s">
        <v>81</v>
      </c>
      <c r="C185" s="5" t="s">
        <v>282</v>
      </c>
      <c r="D185" s="6" t="s">
        <v>13</v>
      </c>
      <c r="E185" s="7">
        <v>7.094E7</v>
      </c>
      <c r="F185" s="6">
        <v>70.0</v>
      </c>
      <c r="G185" s="7" t="str">
        <f t="shared" si="4"/>
        <v>$ 49,658,000</v>
      </c>
      <c r="H185" s="6" t="s">
        <v>11</v>
      </c>
      <c r="I185" s="3"/>
      <c r="J185" s="3"/>
      <c r="K185" s="3"/>
      <c r="L185" s="3"/>
    </row>
    <row r="186" ht="12.75" customHeight="1">
      <c r="A186" s="4">
        <v>43742.0</v>
      </c>
      <c r="B186" s="4" t="s">
        <v>108</v>
      </c>
      <c r="C186" s="5" t="s">
        <v>283</v>
      </c>
      <c r="D186" s="6" t="s">
        <v>16</v>
      </c>
      <c r="E186" s="7">
        <v>1.4859451E9</v>
      </c>
      <c r="F186" s="6">
        <v>70.0</v>
      </c>
      <c r="G186" s="7" t="str">
        <f t="shared" si="4"/>
        <v>$ 1,040,161,570</v>
      </c>
      <c r="H186" s="6" t="s">
        <v>11</v>
      </c>
      <c r="I186" s="3"/>
      <c r="J186" s="3"/>
      <c r="K186" s="3"/>
      <c r="L186" s="3"/>
    </row>
    <row r="187" ht="12.75" customHeight="1">
      <c r="A187" s="4">
        <v>43742.0</v>
      </c>
      <c r="B187" s="4" t="s">
        <v>8</v>
      </c>
      <c r="C187" s="5" t="s">
        <v>284</v>
      </c>
      <c r="D187" s="6" t="s">
        <v>23</v>
      </c>
      <c r="E187" s="7">
        <v>8.19E7</v>
      </c>
      <c r="F187" s="6">
        <v>70.0</v>
      </c>
      <c r="G187" s="7" t="str">
        <f t="shared" si="4"/>
        <v>$ 57,330,000</v>
      </c>
      <c r="H187" s="6" t="s">
        <v>285</v>
      </c>
      <c r="I187" s="3"/>
      <c r="J187" s="3"/>
      <c r="K187" s="3"/>
      <c r="L187" s="3"/>
    </row>
    <row r="188" ht="12.75" customHeight="1">
      <c r="A188" s="4">
        <v>43742.0</v>
      </c>
      <c r="B188" s="4" t="s">
        <v>17</v>
      </c>
      <c r="C188" s="5" t="s">
        <v>286</v>
      </c>
      <c r="D188" s="6" t="s">
        <v>16</v>
      </c>
      <c r="E188" s="7">
        <v>1.089E8</v>
      </c>
      <c r="F188" s="6">
        <v>70.0</v>
      </c>
      <c r="G188" s="7" t="str">
        <f t="shared" si="4"/>
        <v>$ 76,230,000</v>
      </c>
      <c r="H188" s="6" t="s">
        <v>287</v>
      </c>
      <c r="I188" s="3"/>
      <c r="J188" s="3"/>
      <c r="K188" s="3"/>
      <c r="L188" s="3"/>
    </row>
    <row r="189" ht="12.75" customHeight="1">
      <c r="A189" s="4">
        <v>43742.0</v>
      </c>
      <c r="B189" s="4" t="s">
        <v>32</v>
      </c>
      <c r="C189" s="5" t="s">
        <v>288</v>
      </c>
      <c r="D189" s="6" t="s">
        <v>23</v>
      </c>
      <c r="E189" s="7">
        <v>1.922415E8</v>
      </c>
      <c r="F189" s="6">
        <v>70.0</v>
      </c>
      <c r="G189" s="7" t="str">
        <f t="shared" si="4"/>
        <v>$ 134,569,050</v>
      </c>
      <c r="H189" s="6" t="s">
        <v>72</v>
      </c>
      <c r="I189" s="3"/>
      <c r="J189" s="3"/>
      <c r="K189" s="3"/>
      <c r="L189" s="3"/>
    </row>
    <row r="190" ht="12.75" customHeight="1">
      <c r="A190" s="4">
        <v>43742.0</v>
      </c>
      <c r="B190" s="4" t="s">
        <v>66</v>
      </c>
      <c r="C190" s="5" t="s">
        <v>289</v>
      </c>
      <c r="D190" s="6" t="s">
        <v>38</v>
      </c>
      <c r="E190" s="7">
        <v>5.12319E8</v>
      </c>
      <c r="F190" s="6">
        <v>100.0</v>
      </c>
      <c r="G190" s="7" t="str">
        <f t="shared" si="4"/>
        <v>$ 512,319,000</v>
      </c>
      <c r="H190" s="6" t="s">
        <v>11</v>
      </c>
      <c r="I190" s="3"/>
      <c r="J190" s="3"/>
      <c r="K190" s="3"/>
      <c r="L190" s="3"/>
    </row>
    <row r="191" ht="12.75" customHeight="1">
      <c r="A191" s="4">
        <v>43742.0</v>
      </c>
      <c r="B191" s="4" t="s">
        <v>81</v>
      </c>
      <c r="C191" s="5" t="s">
        <v>290</v>
      </c>
      <c r="D191" s="6" t="s">
        <v>10</v>
      </c>
      <c r="E191" s="7">
        <v>1.126633326E9</v>
      </c>
      <c r="F191" s="6">
        <v>70.0</v>
      </c>
      <c r="G191" s="7" t="str">
        <f t="shared" si="4"/>
        <v>$ 788,643,328</v>
      </c>
      <c r="H191" s="6" t="s">
        <v>11</v>
      </c>
      <c r="I191" s="3"/>
      <c r="J191" s="3"/>
      <c r="K191" s="3"/>
      <c r="L191" s="3"/>
    </row>
    <row r="192" ht="12.75" customHeight="1">
      <c r="A192" s="4">
        <v>43742.0</v>
      </c>
      <c r="B192" s="4" t="s">
        <v>108</v>
      </c>
      <c r="C192" s="5" t="s">
        <v>291</v>
      </c>
      <c r="D192" s="6" t="s">
        <v>16</v>
      </c>
      <c r="E192" s="7">
        <v>5.855004E8</v>
      </c>
      <c r="F192" s="6">
        <v>70.0</v>
      </c>
      <c r="G192" s="7" t="str">
        <f t="shared" si="4"/>
        <v>$ 409,850,280</v>
      </c>
      <c r="H192" s="6" t="s">
        <v>11</v>
      </c>
      <c r="I192" s="3"/>
      <c r="J192" s="3"/>
      <c r="K192" s="3"/>
      <c r="L192" s="3"/>
    </row>
    <row r="193" ht="12.75" customHeight="1">
      <c r="A193" s="4">
        <v>43742.0</v>
      </c>
      <c r="B193" s="4" t="s">
        <v>47</v>
      </c>
      <c r="C193" s="5" t="s">
        <v>292</v>
      </c>
      <c r="D193" s="6" t="s">
        <v>147</v>
      </c>
      <c r="E193" s="7">
        <v>5.46198E8</v>
      </c>
      <c r="F193" s="6">
        <v>70.0</v>
      </c>
      <c r="G193" s="7" t="str">
        <f t="shared" si="4"/>
        <v>$ 382,338,600</v>
      </c>
      <c r="H193" s="6" t="s">
        <v>11</v>
      </c>
      <c r="I193" s="3"/>
      <c r="J193" s="3"/>
      <c r="K193" s="3"/>
      <c r="L193" s="3"/>
    </row>
    <row r="194" ht="12.75" customHeight="1">
      <c r="A194" s="4">
        <v>43742.0</v>
      </c>
      <c r="B194" s="4" t="s">
        <v>17</v>
      </c>
      <c r="C194" s="5" t="s">
        <v>293</v>
      </c>
      <c r="D194" s="6" t="s">
        <v>16</v>
      </c>
      <c r="E194" s="7">
        <v>1.6E8</v>
      </c>
      <c r="F194" s="6">
        <v>70.0</v>
      </c>
      <c r="G194" s="7" t="str">
        <f t="shared" si="4"/>
        <v>$ 112,000,000</v>
      </c>
      <c r="H194" s="6" t="s">
        <v>294</v>
      </c>
      <c r="I194" s="3"/>
      <c r="J194" s="3"/>
      <c r="K194" s="3"/>
      <c r="L194" s="3"/>
    </row>
    <row r="195" ht="12.75" customHeight="1">
      <c r="A195" s="4">
        <v>43744.0</v>
      </c>
      <c r="B195" s="4" t="s">
        <v>47</v>
      </c>
      <c r="C195" s="5" t="s">
        <v>295</v>
      </c>
      <c r="D195" s="6" t="s">
        <v>23</v>
      </c>
      <c r="E195" s="7">
        <v>3.236E8</v>
      </c>
      <c r="F195" s="6">
        <v>70.0</v>
      </c>
      <c r="G195" s="7" t="str">
        <f t="shared" si="4"/>
        <v>$ 226,520,000</v>
      </c>
      <c r="H195" s="6" t="s">
        <v>281</v>
      </c>
      <c r="I195" s="3"/>
      <c r="J195" s="3"/>
      <c r="K195" s="3"/>
      <c r="L195" s="3"/>
    </row>
    <row r="196" ht="12.75" customHeight="1">
      <c r="A196" s="4">
        <v>43745.0</v>
      </c>
      <c r="B196" s="6" t="s">
        <v>25</v>
      </c>
      <c r="C196" s="5" t="s">
        <v>296</v>
      </c>
      <c r="D196" s="6" t="s">
        <v>10</v>
      </c>
      <c r="E196" s="7">
        <v>1.05535E7</v>
      </c>
      <c r="F196" s="6">
        <v>70.0</v>
      </c>
      <c r="G196" s="7" t="str">
        <f t="shared" si="4"/>
        <v>$ 7,387,450</v>
      </c>
      <c r="H196" s="6" t="s">
        <v>19</v>
      </c>
      <c r="I196" s="3"/>
      <c r="J196" s="3"/>
      <c r="K196" s="3"/>
      <c r="L196" s="3"/>
    </row>
    <row r="197" ht="12.75" customHeight="1">
      <c r="A197" s="4">
        <v>43745.0</v>
      </c>
      <c r="B197" s="6" t="s">
        <v>25</v>
      </c>
      <c r="C197" s="5" t="s">
        <v>297</v>
      </c>
      <c r="D197" s="6" t="s">
        <v>10</v>
      </c>
      <c r="E197" s="7">
        <v>1.98835E7</v>
      </c>
      <c r="F197" s="6">
        <v>70.0</v>
      </c>
      <c r="G197" s="7" t="str">
        <f t="shared" si="4"/>
        <v>$ 13,918,450</v>
      </c>
      <c r="H197" s="6" t="s">
        <v>19</v>
      </c>
      <c r="I197" s="3"/>
      <c r="J197" s="3"/>
      <c r="K197" s="3"/>
      <c r="L197" s="3"/>
    </row>
    <row r="198" ht="12.75" customHeight="1">
      <c r="A198" s="4">
        <v>43745.0</v>
      </c>
      <c r="B198" s="6" t="s">
        <v>25</v>
      </c>
      <c r="C198" s="5" t="s">
        <v>297</v>
      </c>
      <c r="D198" s="6" t="s">
        <v>10</v>
      </c>
      <c r="E198" s="7">
        <v>1.98835E7</v>
      </c>
      <c r="F198" s="6">
        <v>70.0</v>
      </c>
      <c r="G198" s="7" t="str">
        <f t="shared" si="4"/>
        <v>$ 13,918,450</v>
      </c>
      <c r="H198" s="6" t="s">
        <v>19</v>
      </c>
      <c r="I198" s="3"/>
      <c r="J198" s="3"/>
      <c r="K198" s="3"/>
      <c r="L198" s="3"/>
    </row>
    <row r="199" ht="12.75" customHeight="1">
      <c r="A199" s="4">
        <v>43745.0</v>
      </c>
      <c r="B199" s="6" t="s">
        <v>25</v>
      </c>
      <c r="C199" s="5" t="s">
        <v>298</v>
      </c>
      <c r="D199" s="6" t="s">
        <v>10</v>
      </c>
      <c r="E199" s="7">
        <v>5.90155E7</v>
      </c>
      <c r="F199" s="6">
        <v>70.0</v>
      </c>
      <c r="G199" s="7" t="str">
        <f t="shared" si="4"/>
        <v>$ 41,310,850</v>
      </c>
      <c r="H199" s="6" t="s">
        <v>19</v>
      </c>
      <c r="I199" s="3"/>
      <c r="J199" s="3"/>
      <c r="K199" s="3"/>
      <c r="L199" s="3"/>
    </row>
    <row r="200" ht="12.75" customHeight="1">
      <c r="A200" s="4">
        <v>43745.0</v>
      </c>
      <c r="B200" s="4" t="s">
        <v>14</v>
      </c>
      <c r="C200" s="5" t="s">
        <v>299</v>
      </c>
      <c r="D200" s="6" t="s">
        <v>38</v>
      </c>
      <c r="E200" s="7">
        <v>7.93254E8</v>
      </c>
      <c r="F200" s="6">
        <v>70.0</v>
      </c>
      <c r="G200" s="7" t="str">
        <f t="shared" si="4"/>
        <v>$ 555,277,800</v>
      </c>
      <c r="H200" s="6" t="s">
        <v>11</v>
      </c>
      <c r="I200" s="3"/>
      <c r="J200" s="3"/>
      <c r="K200" s="3"/>
      <c r="L200" s="3"/>
    </row>
    <row r="201" ht="12.75" customHeight="1">
      <c r="A201" s="4">
        <v>43745.0</v>
      </c>
      <c r="B201" s="4" t="s">
        <v>47</v>
      </c>
      <c r="C201" s="5" t="s">
        <v>300</v>
      </c>
      <c r="D201" s="6" t="s">
        <v>16</v>
      </c>
      <c r="E201" s="7">
        <v>8.2659E8</v>
      </c>
      <c r="F201" s="6">
        <v>70.0</v>
      </c>
      <c r="G201" s="7" t="str">
        <f t="shared" si="4"/>
        <v>$ 578,613,000</v>
      </c>
      <c r="H201" s="6" t="s">
        <v>301</v>
      </c>
      <c r="I201" s="3"/>
      <c r="J201" s="3"/>
      <c r="K201" s="3"/>
      <c r="L201" s="3"/>
    </row>
    <row r="202" ht="24.0" customHeight="1">
      <c r="A202" s="4">
        <v>43745.0</v>
      </c>
      <c r="B202" s="4" t="s">
        <v>21</v>
      </c>
      <c r="C202" s="5" t="s">
        <v>302</v>
      </c>
      <c r="D202" s="6" t="s">
        <v>38</v>
      </c>
      <c r="E202" s="7">
        <v>9.0E8</v>
      </c>
      <c r="F202" s="6">
        <v>70.0</v>
      </c>
      <c r="G202" s="7" t="str">
        <f t="shared" si="4"/>
        <v>$ 630,000,000</v>
      </c>
      <c r="H202" s="6" t="s">
        <v>11</v>
      </c>
      <c r="I202" s="3"/>
      <c r="J202" s="3"/>
      <c r="K202" s="3"/>
      <c r="L202" s="3"/>
    </row>
    <row r="203" ht="12.75" customHeight="1">
      <c r="A203" s="4">
        <v>43745.0</v>
      </c>
      <c r="B203" s="4" t="s">
        <v>8</v>
      </c>
      <c r="C203" s="5" t="s">
        <v>303</v>
      </c>
      <c r="D203" s="6" t="s">
        <v>23</v>
      </c>
      <c r="E203" s="7">
        <v>7.35825E8</v>
      </c>
      <c r="F203" s="6">
        <v>70.0</v>
      </c>
      <c r="G203" s="7" t="str">
        <f t="shared" si="4"/>
        <v>$ 515,077,500</v>
      </c>
      <c r="H203" s="6" t="s">
        <v>61</v>
      </c>
      <c r="I203" s="3"/>
      <c r="J203" s="3"/>
      <c r="K203" s="3"/>
      <c r="L203" s="3"/>
    </row>
    <row r="204" ht="12.75" customHeight="1">
      <c r="A204" s="4">
        <v>43745.0</v>
      </c>
      <c r="B204" s="4" t="s">
        <v>14</v>
      </c>
      <c r="C204" s="5" t="s">
        <v>304</v>
      </c>
      <c r="D204" s="6" t="s">
        <v>16</v>
      </c>
      <c r="E204" s="7">
        <v>3.8E8</v>
      </c>
      <c r="F204" s="6">
        <v>70.0</v>
      </c>
      <c r="G204" s="7" t="str">
        <f t="shared" si="4"/>
        <v>$ 266,000,000</v>
      </c>
      <c r="H204" s="6" t="s">
        <v>11</v>
      </c>
      <c r="I204" s="3"/>
      <c r="J204" s="3"/>
      <c r="K204" s="3"/>
      <c r="L204" s="3"/>
    </row>
    <row r="205" ht="12.75" customHeight="1">
      <c r="A205" s="4">
        <v>43745.0</v>
      </c>
      <c r="B205" s="4" t="s">
        <v>47</v>
      </c>
      <c r="C205" s="5" t="s">
        <v>305</v>
      </c>
      <c r="D205" s="6" t="s">
        <v>147</v>
      </c>
      <c r="E205" s="7" t="str">
        <f>844143105+41567891</f>
        <v>$ 885,710,996</v>
      </c>
      <c r="F205" s="6">
        <v>100.0</v>
      </c>
      <c r="G205" s="7" t="str">
        <f t="shared" si="4"/>
        <v>$ 885,710,996</v>
      </c>
      <c r="H205" s="6" t="s">
        <v>11</v>
      </c>
      <c r="I205" s="3"/>
      <c r="J205" s="3"/>
      <c r="K205" s="3"/>
      <c r="L205" s="3"/>
    </row>
    <row r="206" ht="22.5" customHeight="1">
      <c r="A206" s="4">
        <v>43745.0</v>
      </c>
      <c r="B206" s="4" t="s">
        <v>64</v>
      </c>
      <c r="C206" s="5" t="s">
        <v>306</v>
      </c>
      <c r="D206" s="6" t="s">
        <v>10</v>
      </c>
      <c r="E206" s="7">
        <v>2.4266E7</v>
      </c>
      <c r="F206" s="6">
        <v>70.0</v>
      </c>
      <c r="G206" s="7" t="str">
        <f t="shared" si="4"/>
        <v>$ 16,986,200</v>
      </c>
      <c r="H206" s="6" t="s">
        <v>102</v>
      </c>
      <c r="I206" s="3"/>
      <c r="J206" s="3"/>
      <c r="K206" s="3"/>
      <c r="L206" s="3"/>
    </row>
    <row r="207" ht="12.75" customHeight="1">
      <c r="A207" s="4">
        <v>43745.0</v>
      </c>
      <c r="B207" s="4" t="s">
        <v>81</v>
      </c>
      <c r="C207" s="5" t="s">
        <v>307</v>
      </c>
      <c r="D207" s="6" t="s">
        <v>23</v>
      </c>
      <c r="E207" s="7">
        <v>1.095875E8</v>
      </c>
      <c r="F207" s="6">
        <v>70.0</v>
      </c>
      <c r="G207" s="7" t="str">
        <f t="shared" si="4"/>
        <v>$ 76,711,250</v>
      </c>
      <c r="H207" s="6" t="s">
        <v>308</v>
      </c>
      <c r="I207" s="3"/>
      <c r="J207" s="3"/>
      <c r="K207" s="3"/>
      <c r="L207" s="3"/>
    </row>
    <row r="208" ht="12.75" customHeight="1">
      <c r="A208" s="4">
        <v>43745.0</v>
      </c>
      <c r="B208" s="4" t="s">
        <v>14</v>
      </c>
      <c r="C208" s="5" t="s">
        <v>309</v>
      </c>
      <c r="D208" s="6" t="s">
        <v>23</v>
      </c>
      <c r="E208" s="7">
        <v>5.8098E7</v>
      </c>
      <c r="F208" s="6">
        <v>70.0</v>
      </c>
      <c r="G208" s="7" t="str">
        <f t="shared" si="4"/>
        <v>$ 40,668,600</v>
      </c>
      <c r="H208" s="6" t="s">
        <v>99</v>
      </c>
      <c r="I208" s="3"/>
      <c r="J208" s="3"/>
      <c r="K208" s="3"/>
      <c r="L208" s="3"/>
    </row>
    <row r="209" ht="12.75" customHeight="1">
      <c r="A209" s="4">
        <v>43745.0</v>
      </c>
      <c r="B209" s="6" t="s">
        <v>25</v>
      </c>
      <c r="C209" s="8" t="s">
        <v>310</v>
      </c>
      <c r="D209" s="6" t="s">
        <v>16</v>
      </c>
      <c r="E209" s="7">
        <v>4.50135E7</v>
      </c>
      <c r="F209" s="6">
        <v>70.0</v>
      </c>
      <c r="G209" s="7" t="str">
        <f t="shared" si="4"/>
        <v>$ 31,509,450</v>
      </c>
      <c r="H209" s="6" t="s">
        <v>97</v>
      </c>
      <c r="I209" s="3"/>
      <c r="J209" s="3"/>
      <c r="K209" s="3"/>
      <c r="L209" s="3"/>
    </row>
    <row r="210" ht="12.75" customHeight="1">
      <c r="A210" s="4">
        <v>43745.0</v>
      </c>
      <c r="B210" s="4" t="s">
        <v>14</v>
      </c>
      <c r="C210" s="5" t="s">
        <v>311</v>
      </c>
      <c r="D210" s="6" t="s">
        <v>16</v>
      </c>
      <c r="E210" s="7">
        <v>4.36005E8</v>
      </c>
      <c r="F210" s="6">
        <v>70.0</v>
      </c>
      <c r="G210" s="7" t="str">
        <f t="shared" si="4"/>
        <v>$ 305,203,500</v>
      </c>
      <c r="H210" s="6" t="s">
        <v>11</v>
      </c>
      <c r="I210" s="3"/>
      <c r="J210" s="3"/>
      <c r="K210" s="3"/>
      <c r="L210" s="3"/>
    </row>
    <row r="211" ht="12.75" customHeight="1">
      <c r="A211" s="4">
        <v>43745.0</v>
      </c>
      <c r="B211" s="4" t="s">
        <v>66</v>
      </c>
      <c r="C211" s="5" t="s">
        <v>312</v>
      </c>
      <c r="D211" s="6" t="s">
        <v>23</v>
      </c>
      <c r="E211" s="7">
        <v>3.6069E8</v>
      </c>
      <c r="F211" s="6">
        <v>70.0</v>
      </c>
      <c r="G211" s="7" t="str">
        <f t="shared" si="4"/>
        <v>$ 252,483,000</v>
      </c>
      <c r="H211" s="6" t="s">
        <v>188</v>
      </c>
      <c r="I211" s="3"/>
      <c r="J211" s="3"/>
      <c r="K211" s="3"/>
      <c r="L211" s="3"/>
    </row>
    <row r="212" ht="12.75" customHeight="1">
      <c r="A212" s="4">
        <v>43745.0</v>
      </c>
      <c r="B212" s="4" t="s">
        <v>8</v>
      </c>
      <c r="C212" s="5" t="s">
        <v>313</v>
      </c>
      <c r="D212" s="6" t="s">
        <v>16</v>
      </c>
      <c r="E212" s="7">
        <v>1.725595E8</v>
      </c>
      <c r="F212" s="6">
        <v>70.0</v>
      </c>
      <c r="G212" s="7" t="str">
        <f t="shared" si="4"/>
        <v>$ 120,791,650</v>
      </c>
      <c r="H212" s="6" t="s">
        <v>58</v>
      </c>
      <c r="I212" s="3"/>
      <c r="J212" s="3"/>
      <c r="K212" s="3"/>
      <c r="L212" s="3"/>
    </row>
    <row r="213" ht="12.75" customHeight="1">
      <c r="A213" s="4">
        <v>43745.0</v>
      </c>
      <c r="B213" s="4" t="s">
        <v>81</v>
      </c>
      <c r="C213" s="5" t="s">
        <v>314</v>
      </c>
      <c r="D213" s="6" t="s">
        <v>147</v>
      </c>
      <c r="E213" s="7">
        <v>1.6420635E9</v>
      </c>
      <c r="F213" s="6">
        <v>70.0</v>
      </c>
      <c r="G213" s="7" t="str">
        <f t="shared" si="4"/>
        <v>$ 1,149,444,450</v>
      </c>
      <c r="H213" s="6" t="s">
        <v>11</v>
      </c>
      <c r="I213" s="3"/>
      <c r="J213" s="3"/>
      <c r="K213" s="3"/>
      <c r="L213" s="3"/>
    </row>
    <row r="214" ht="12.75" customHeight="1">
      <c r="A214" s="4">
        <v>43745.0</v>
      </c>
      <c r="B214" s="4" t="s">
        <v>121</v>
      </c>
      <c r="C214" s="5" t="s">
        <v>315</v>
      </c>
      <c r="D214" s="6" t="s">
        <v>16</v>
      </c>
      <c r="E214" s="7">
        <v>6.222E8</v>
      </c>
      <c r="F214" s="6">
        <v>70.0</v>
      </c>
      <c r="G214" s="7" t="str">
        <f t="shared" si="4"/>
        <v>$ 435,540,000</v>
      </c>
      <c r="H214" s="6" t="s">
        <v>11</v>
      </c>
      <c r="I214" s="3"/>
      <c r="J214" s="3"/>
      <c r="K214" s="3"/>
      <c r="L214" s="3"/>
    </row>
    <row r="215" ht="24.0" customHeight="1">
      <c r="A215" s="4">
        <v>43745.0</v>
      </c>
      <c r="B215" s="4" t="s">
        <v>14</v>
      </c>
      <c r="C215" s="5" t="s">
        <v>316</v>
      </c>
      <c r="D215" s="6" t="s">
        <v>13</v>
      </c>
      <c r="E215" s="7">
        <v>4.08E7</v>
      </c>
      <c r="F215" s="6">
        <v>70.0</v>
      </c>
      <c r="G215" s="7" t="str">
        <f t="shared" si="4"/>
        <v>$ 28,560,000</v>
      </c>
      <c r="H215" s="6" t="s">
        <v>11</v>
      </c>
      <c r="I215" s="3"/>
      <c r="J215" s="3"/>
      <c r="K215" s="3"/>
      <c r="L215" s="3"/>
    </row>
    <row r="216" ht="12.75" customHeight="1">
      <c r="A216" s="4">
        <v>43745.0</v>
      </c>
      <c r="B216" s="4" t="s">
        <v>17</v>
      </c>
      <c r="C216" s="5" t="s">
        <v>317</v>
      </c>
      <c r="D216" s="6" t="s">
        <v>10</v>
      </c>
      <c r="E216" s="7">
        <v>6.622E7</v>
      </c>
      <c r="F216" s="6">
        <v>70.0</v>
      </c>
      <c r="G216" s="7" t="str">
        <f t="shared" si="4"/>
        <v>$ 46,354,000</v>
      </c>
      <c r="H216" s="6" t="s">
        <v>318</v>
      </c>
      <c r="I216" s="3"/>
      <c r="J216" s="3"/>
      <c r="K216" s="3"/>
      <c r="L216" s="3"/>
    </row>
    <row r="217" ht="12.75" customHeight="1">
      <c r="A217" s="4">
        <v>43745.0</v>
      </c>
      <c r="B217" s="4" t="s">
        <v>14</v>
      </c>
      <c r="C217" s="5" t="s">
        <v>319</v>
      </c>
      <c r="D217" s="6" t="s">
        <v>69</v>
      </c>
      <c r="E217" s="7">
        <v>8.0124188E7</v>
      </c>
      <c r="F217" s="6">
        <v>70.0</v>
      </c>
      <c r="G217" s="7" t="str">
        <f t="shared" si="4"/>
        <v>$ 56,086,932</v>
      </c>
      <c r="H217" s="6" t="s">
        <v>11</v>
      </c>
      <c r="I217" s="3"/>
      <c r="J217" s="3"/>
      <c r="K217" s="3"/>
      <c r="L217" s="3"/>
    </row>
    <row r="218" ht="12.75" customHeight="1">
      <c r="A218" s="4">
        <v>43745.0</v>
      </c>
      <c r="B218" s="4" t="s">
        <v>17</v>
      </c>
      <c r="C218" s="5" t="s">
        <v>320</v>
      </c>
      <c r="D218" s="6" t="s">
        <v>23</v>
      </c>
      <c r="E218" s="7">
        <v>1.44E8</v>
      </c>
      <c r="F218" s="6">
        <v>70.0</v>
      </c>
      <c r="G218" s="7" t="str">
        <f t="shared" si="4"/>
        <v>$ 100,800,000</v>
      </c>
      <c r="H218" s="6" t="s">
        <v>11</v>
      </c>
      <c r="I218" s="3"/>
      <c r="J218" s="3"/>
      <c r="K218" s="3"/>
      <c r="L218" s="3"/>
    </row>
    <row r="219" ht="24.0" customHeight="1">
      <c r="A219" s="4">
        <v>43745.0</v>
      </c>
      <c r="B219" s="4" t="s">
        <v>81</v>
      </c>
      <c r="C219" s="5" t="s">
        <v>321</v>
      </c>
      <c r="D219" s="6" t="s">
        <v>10</v>
      </c>
      <c r="E219" s="7">
        <v>6.87885E7</v>
      </c>
      <c r="F219" s="6">
        <v>70.0</v>
      </c>
      <c r="G219" s="7" t="str">
        <f t="shared" si="4"/>
        <v>$ 48,151,950</v>
      </c>
      <c r="H219" s="6" t="s">
        <v>11</v>
      </c>
      <c r="I219" s="3"/>
      <c r="J219" s="3"/>
      <c r="K219" s="3"/>
      <c r="L219" s="3"/>
    </row>
    <row r="220" ht="12.75" customHeight="1">
      <c r="A220" s="4">
        <v>43745.0</v>
      </c>
      <c r="B220" s="4" t="s">
        <v>81</v>
      </c>
      <c r="C220" s="5" t="s">
        <v>322</v>
      </c>
      <c r="D220" s="6" t="s">
        <v>10</v>
      </c>
      <c r="E220" s="7">
        <v>1.3381212E7</v>
      </c>
      <c r="F220" s="6">
        <v>70.0</v>
      </c>
      <c r="G220" s="7" t="str">
        <f t="shared" si="4"/>
        <v>$ 9,366,848</v>
      </c>
      <c r="H220" s="6" t="s">
        <v>11</v>
      </c>
      <c r="I220" s="3"/>
      <c r="J220" s="3"/>
      <c r="K220" s="3"/>
      <c r="L220" s="3"/>
    </row>
    <row r="221" ht="12.75" customHeight="1">
      <c r="A221" s="4">
        <v>43745.0</v>
      </c>
      <c r="B221" s="4" t="s">
        <v>47</v>
      </c>
      <c r="C221" s="5" t="s">
        <v>323</v>
      </c>
      <c r="D221" s="6" t="s">
        <v>92</v>
      </c>
      <c r="E221" s="7">
        <v>1.161498E9</v>
      </c>
      <c r="F221" s="6">
        <v>70.0</v>
      </c>
      <c r="G221" s="7" t="str">
        <f t="shared" si="4"/>
        <v>$ 813,048,600</v>
      </c>
      <c r="H221" s="6" t="s">
        <v>11</v>
      </c>
      <c r="I221" s="3"/>
      <c r="J221" s="3"/>
      <c r="K221" s="3"/>
      <c r="L221" s="3"/>
    </row>
    <row r="222" ht="12.75" customHeight="1">
      <c r="A222" s="4">
        <v>43745.0</v>
      </c>
      <c r="B222" s="4" t="s">
        <v>263</v>
      </c>
      <c r="C222" s="5" t="s">
        <v>324</v>
      </c>
      <c r="D222" s="6" t="s">
        <v>92</v>
      </c>
      <c r="E222" s="7">
        <v>3.15753E8</v>
      </c>
      <c r="F222" s="6">
        <v>70.0</v>
      </c>
      <c r="G222" s="7" t="str">
        <f t="shared" si="4"/>
        <v>$ 221,027,100</v>
      </c>
      <c r="H222" s="6" t="s">
        <v>11</v>
      </c>
      <c r="I222" s="3"/>
      <c r="J222" s="3"/>
      <c r="K222" s="3"/>
      <c r="L222" s="3"/>
    </row>
    <row r="223" ht="12.75" customHeight="1">
      <c r="A223" s="4">
        <v>43745.0</v>
      </c>
      <c r="B223" s="4" t="s">
        <v>25</v>
      </c>
      <c r="C223" s="5" t="s">
        <v>325</v>
      </c>
      <c r="D223" s="6" t="s">
        <v>16</v>
      </c>
      <c r="E223" s="7">
        <v>7.1547E7</v>
      </c>
      <c r="F223" s="6">
        <v>70.0</v>
      </c>
      <c r="G223" s="7" t="str">
        <f t="shared" si="4"/>
        <v>$ 50,082,900</v>
      </c>
      <c r="H223" s="6" t="s">
        <v>11</v>
      </c>
      <c r="I223" s="3"/>
      <c r="J223" s="3"/>
      <c r="K223" s="3"/>
      <c r="L223" s="3"/>
    </row>
    <row r="224" ht="12.75" customHeight="1">
      <c r="A224" s="4">
        <v>43745.0</v>
      </c>
      <c r="B224" s="4" t="s">
        <v>17</v>
      </c>
      <c r="C224" s="5" t="s">
        <v>326</v>
      </c>
      <c r="D224" s="6" t="s">
        <v>147</v>
      </c>
      <c r="E224" s="7">
        <v>2.55781448E8</v>
      </c>
      <c r="F224" s="6">
        <v>70.0</v>
      </c>
      <c r="G224" s="7" t="str">
        <f t="shared" si="4"/>
        <v>$ 179,047,014</v>
      </c>
      <c r="H224" s="6" t="s">
        <v>11</v>
      </c>
      <c r="I224" s="3"/>
      <c r="J224" s="3"/>
      <c r="K224" s="3"/>
      <c r="L224" s="3"/>
    </row>
    <row r="225" ht="12.75" customHeight="1">
      <c r="A225" s="4">
        <v>43745.0</v>
      </c>
      <c r="B225" s="4" t="s">
        <v>64</v>
      </c>
      <c r="C225" s="5" t="s">
        <v>327</v>
      </c>
      <c r="D225" s="6" t="s">
        <v>16</v>
      </c>
      <c r="E225" s="7">
        <v>1.030155E8</v>
      </c>
      <c r="F225" s="6">
        <v>70.0</v>
      </c>
      <c r="G225" s="7" t="str">
        <f t="shared" si="4"/>
        <v>$ 72,110,850</v>
      </c>
      <c r="H225" s="6" t="s">
        <v>11</v>
      </c>
      <c r="I225" s="3"/>
      <c r="J225" s="3"/>
      <c r="K225" s="3"/>
      <c r="L225" s="3"/>
    </row>
    <row r="226" ht="12.75" customHeight="1">
      <c r="A226" s="4">
        <v>43745.0</v>
      </c>
      <c r="B226" s="4" t="s">
        <v>17</v>
      </c>
      <c r="C226" s="5" t="s">
        <v>328</v>
      </c>
      <c r="D226" s="6" t="s">
        <v>13</v>
      </c>
      <c r="E226" s="7">
        <v>1.78E7</v>
      </c>
      <c r="F226" s="6">
        <v>70.0</v>
      </c>
      <c r="G226" s="7" t="str">
        <f t="shared" si="4"/>
        <v>$ 12,460,000</v>
      </c>
      <c r="H226" s="6" t="s">
        <v>11</v>
      </c>
      <c r="I226" s="3"/>
      <c r="J226" s="3"/>
      <c r="K226" s="3"/>
      <c r="L226" s="3"/>
    </row>
    <row r="227" ht="12.75" customHeight="1">
      <c r="A227" s="4">
        <v>43745.0</v>
      </c>
      <c r="B227" s="4" t="s">
        <v>25</v>
      </c>
      <c r="C227" s="5" t="s">
        <v>329</v>
      </c>
      <c r="D227" s="6" t="s">
        <v>147</v>
      </c>
      <c r="E227" s="7">
        <v>7.60896E8</v>
      </c>
      <c r="F227" s="6">
        <v>70.0</v>
      </c>
      <c r="G227" s="7" t="str">
        <f t="shared" si="4"/>
        <v>$ 532,627,200</v>
      </c>
      <c r="H227" s="6" t="s">
        <v>11</v>
      </c>
      <c r="I227" s="3"/>
      <c r="J227" s="3"/>
      <c r="K227" s="3"/>
      <c r="L227" s="3"/>
    </row>
    <row r="228" ht="12.75" customHeight="1">
      <c r="A228" s="4">
        <v>43745.0</v>
      </c>
      <c r="B228" s="4" t="s">
        <v>66</v>
      </c>
      <c r="C228" s="5" t="s">
        <v>330</v>
      </c>
      <c r="D228" s="6" t="s">
        <v>16</v>
      </c>
      <c r="E228" s="7">
        <v>9.94815E7</v>
      </c>
      <c r="F228" s="6">
        <v>70.0</v>
      </c>
      <c r="G228" s="7" t="str">
        <f t="shared" si="4"/>
        <v>$ 69,637,050</v>
      </c>
      <c r="H228" s="6" t="s">
        <v>188</v>
      </c>
      <c r="I228" s="3"/>
      <c r="J228" s="3"/>
      <c r="K228" s="3"/>
      <c r="L228" s="3"/>
    </row>
    <row r="229" ht="12.75" customHeight="1">
      <c r="A229" s="4">
        <v>43746.0</v>
      </c>
      <c r="B229" s="6" t="s">
        <v>17</v>
      </c>
      <c r="C229" s="5" t="s">
        <v>331</v>
      </c>
      <c r="D229" s="6" t="s">
        <v>16</v>
      </c>
      <c r="E229" s="7">
        <v>3.140985E8</v>
      </c>
      <c r="F229" s="6">
        <v>70.0</v>
      </c>
      <c r="G229" s="7" t="str">
        <f t="shared" si="4"/>
        <v>$ 219,868,950</v>
      </c>
      <c r="H229" s="6" t="s">
        <v>19</v>
      </c>
      <c r="I229" s="3"/>
      <c r="J229" s="3"/>
      <c r="K229" s="3"/>
      <c r="L229" s="3"/>
    </row>
    <row r="230" ht="12.75" customHeight="1">
      <c r="A230" s="4">
        <v>43746.0</v>
      </c>
      <c r="B230" s="6" t="s">
        <v>17</v>
      </c>
      <c r="C230" s="5" t="s">
        <v>332</v>
      </c>
      <c r="D230" s="6" t="s">
        <v>16</v>
      </c>
      <c r="E230" s="7">
        <v>2.09746842E8</v>
      </c>
      <c r="F230" s="6">
        <v>70.0</v>
      </c>
      <c r="G230" s="7" t="str">
        <f t="shared" si="4"/>
        <v>$ 146,822,789</v>
      </c>
      <c r="H230" s="6" t="s">
        <v>333</v>
      </c>
      <c r="I230" s="3"/>
      <c r="J230" s="3"/>
      <c r="K230" s="3"/>
      <c r="L230" s="3"/>
    </row>
    <row r="231" ht="12.75" customHeight="1">
      <c r="A231" s="4">
        <v>43746.0</v>
      </c>
      <c r="B231" s="4" t="s">
        <v>17</v>
      </c>
      <c r="C231" s="5" t="s">
        <v>334</v>
      </c>
      <c r="D231" s="6" t="s">
        <v>13</v>
      </c>
      <c r="E231" s="7">
        <v>5380000.0</v>
      </c>
      <c r="F231" s="6">
        <v>70.0</v>
      </c>
      <c r="G231" s="7" t="str">
        <f t="shared" si="4"/>
        <v>$ 3,766,000</v>
      </c>
      <c r="H231" s="6" t="s">
        <v>19</v>
      </c>
      <c r="I231" s="3"/>
      <c r="J231" s="3"/>
      <c r="K231" s="3"/>
      <c r="L231" s="3"/>
    </row>
    <row r="232" ht="12.75" customHeight="1">
      <c r="A232" s="4">
        <v>43746.0</v>
      </c>
      <c r="B232" s="6" t="s">
        <v>17</v>
      </c>
      <c r="C232" s="5" t="s">
        <v>335</v>
      </c>
      <c r="D232" s="6" t="s">
        <v>13</v>
      </c>
      <c r="E232" s="7">
        <v>2.23E7</v>
      </c>
      <c r="F232" s="6">
        <v>70.0</v>
      </c>
      <c r="G232" s="7" t="str">
        <f t="shared" si="4"/>
        <v>$ 15,610,000</v>
      </c>
      <c r="H232" s="6" t="s">
        <v>165</v>
      </c>
      <c r="I232" s="3"/>
      <c r="J232" s="3"/>
      <c r="K232" s="3"/>
      <c r="L232" s="3"/>
    </row>
    <row r="233" ht="24.0" customHeight="1">
      <c r="A233" s="4">
        <v>43746.0</v>
      </c>
      <c r="B233" s="6" t="s">
        <v>8</v>
      </c>
      <c r="C233" s="5" t="s">
        <v>336</v>
      </c>
      <c r="D233" s="6" t="s">
        <v>16</v>
      </c>
      <c r="E233" s="7">
        <v>1.248495E8</v>
      </c>
      <c r="F233" s="6">
        <v>70.0</v>
      </c>
      <c r="G233" s="7" t="str">
        <f t="shared" si="4"/>
        <v>$ 87,394,650</v>
      </c>
      <c r="H233" s="6" t="s">
        <v>337</v>
      </c>
      <c r="I233" s="3"/>
      <c r="J233" s="3"/>
      <c r="K233" s="3"/>
      <c r="L233" s="3"/>
    </row>
    <row r="234" ht="12.75" customHeight="1">
      <c r="A234" s="4">
        <v>43746.0</v>
      </c>
      <c r="B234" s="4" t="s">
        <v>32</v>
      </c>
      <c r="C234" s="5" t="s">
        <v>338</v>
      </c>
      <c r="D234" s="6" t="s">
        <v>38</v>
      </c>
      <c r="E234" s="7">
        <v>9.8E7</v>
      </c>
      <c r="F234" s="6">
        <v>70.0</v>
      </c>
      <c r="G234" s="7" t="str">
        <f t="shared" si="4"/>
        <v>$ 68,600,000</v>
      </c>
      <c r="H234" s="6" t="s">
        <v>11</v>
      </c>
      <c r="I234" s="3"/>
      <c r="J234" s="3"/>
      <c r="K234" s="3"/>
      <c r="L234" s="3"/>
    </row>
    <row r="235" ht="12.75" customHeight="1">
      <c r="A235" s="4">
        <v>43746.0</v>
      </c>
      <c r="B235" s="4" t="s">
        <v>66</v>
      </c>
      <c r="C235" s="5" t="s">
        <v>339</v>
      </c>
      <c r="D235" s="6" t="s">
        <v>23</v>
      </c>
      <c r="E235" s="7">
        <v>4.266E7</v>
      </c>
      <c r="F235" s="6">
        <v>100.0</v>
      </c>
      <c r="G235" s="7" t="str">
        <f t="shared" si="4"/>
        <v>$ 42,660,000</v>
      </c>
      <c r="H235" s="6" t="s">
        <v>119</v>
      </c>
      <c r="I235" s="3"/>
      <c r="J235" s="3"/>
      <c r="K235" s="3"/>
      <c r="L235" s="3"/>
    </row>
    <row r="236" ht="12.75" customHeight="1">
      <c r="A236" s="4">
        <v>43746.0</v>
      </c>
      <c r="B236" s="4" t="s">
        <v>14</v>
      </c>
      <c r="C236" s="5" t="s">
        <v>340</v>
      </c>
      <c r="D236" s="6" t="s">
        <v>92</v>
      </c>
      <c r="E236" s="7">
        <v>3.7631E8</v>
      </c>
      <c r="F236" s="6">
        <v>70.0</v>
      </c>
      <c r="G236" s="7" t="str">
        <f t="shared" si="4"/>
        <v>$ 263,417,000</v>
      </c>
      <c r="H236" s="6" t="s">
        <v>11</v>
      </c>
      <c r="I236" s="3"/>
      <c r="J236" s="3"/>
      <c r="K236" s="3"/>
      <c r="L236" s="3"/>
    </row>
    <row r="237" ht="24.0" customHeight="1">
      <c r="A237" s="4">
        <v>43746.0</v>
      </c>
      <c r="B237" s="4" t="s">
        <v>81</v>
      </c>
      <c r="C237" s="5" t="s">
        <v>341</v>
      </c>
      <c r="D237" s="6" t="s">
        <v>38</v>
      </c>
      <c r="E237" s="7" t="str">
        <f>626220000+159974100</f>
        <v>$ 786,194,100</v>
      </c>
      <c r="F237" s="6">
        <v>70.0</v>
      </c>
      <c r="G237" s="7" t="str">
        <f t="shared" si="4"/>
        <v>$ 550,335,870</v>
      </c>
      <c r="H237" s="6" t="s">
        <v>11</v>
      </c>
      <c r="I237" s="3"/>
      <c r="J237" s="3"/>
      <c r="K237" s="3"/>
      <c r="L237" s="3"/>
    </row>
    <row r="238" ht="12.75" customHeight="1">
      <c r="A238" s="4">
        <v>43746.0</v>
      </c>
      <c r="B238" s="4" t="s">
        <v>64</v>
      </c>
      <c r="C238" s="5" t="s">
        <v>342</v>
      </c>
      <c r="D238" s="6" t="s">
        <v>92</v>
      </c>
      <c r="E238" s="7">
        <v>1.16147E8</v>
      </c>
      <c r="F238" s="6">
        <v>100.0</v>
      </c>
      <c r="G238" s="7" t="str">
        <f t="shared" si="4"/>
        <v>$ 116,147,000</v>
      </c>
      <c r="H238" s="6" t="s">
        <v>11</v>
      </c>
      <c r="I238" s="3"/>
      <c r="J238" s="3"/>
      <c r="K238" s="3"/>
      <c r="L238" s="3"/>
    </row>
    <row r="239" ht="12.75" customHeight="1">
      <c r="A239" s="4">
        <v>43746.0</v>
      </c>
      <c r="B239" s="4" t="s">
        <v>21</v>
      </c>
      <c r="C239" s="5" t="s">
        <v>343</v>
      </c>
      <c r="D239" s="6" t="s">
        <v>23</v>
      </c>
      <c r="E239" s="7">
        <v>2.21025E7</v>
      </c>
      <c r="F239" s="6">
        <v>70.0</v>
      </c>
      <c r="G239" s="7" t="str">
        <f t="shared" si="4"/>
        <v>$ 15,471,750</v>
      </c>
      <c r="H239" s="6" t="s">
        <v>344</v>
      </c>
      <c r="I239" s="3"/>
      <c r="J239" s="3"/>
      <c r="K239" s="3"/>
      <c r="L239" s="3"/>
    </row>
    <row r="240" ht="12.75" customHeight="1">
      <c r="A240" s="4">
        <v>43746.0</v>
      </c>
      <c r="B240" s="4" t="s">
        <v>17</v>
      </c>
      <c r="C240" s="5" t="s">
        <v>345</v>
      </c>
      <c r="D240" s="6" t="s">
        <v>16</v>
      </c>
      <c r="E240" s="7">
        <v>5662500.0</v>
      </c>
      <c r="F240" s="6">
        <v>70.0</v>
      </c>
      <c r="G240" s="7" t="str">
        <f t="shared" si="4"/>
        <v>$ 3,963,750</v>
      </c>
      <c r="H240" s="6" t="s">
        <v>344</v>
      </c>
      <c r="I240" s="3"/>
      <c r="J240" s="3"/>
      <c r="K240" s="3"/>
      <c r="L240" s="3"/>
    </row>
    <row r="241" ht="12.75" customHeight="1">
      <c r="A241" s="4">
        <v>43746.0</v>
      </c>
      <c r="B241" s="4" t="s">
        <v>47</v>
      </c>
      <c r="C241" s="5" t="s">
        <v>346</v>
      </c>
      <c r="D241" s="6" t="s">
        <v>16</v>
      </c>
      <c r="E241" s="7">
        <v>4.302E8</v>
      </c>
      <c r="F241" s="6">
        <v>70.0</v>
      </c>
      <c r="G241" s="7" t="str">
        <f t="shared" si="4"/>
        <v>$ 301,140,000</v>
      </c>
      <c r="H241" s="6" t="s">
        <v>124</v>
      </c>
      <c r="I241" s="3"/>
      <c r="J241" s="3"/>
      <c r="K241" s="3"/>
      <c r="L241" s="3"/>
    </row>
    <row r="242" ht="12.75" customHeight="1">
      <c r="A242" s="4">
        <v>43746.0</v>
      </c>
      <c r="B242" s="4" t="s">
        <v>17</v>
      </c>
      <c r="C242" s="5" t="s">
        <v>347</v>
      </c>
      <c r="D242" s="6" t="s">
        <v>16</v>
      </c>
      <c r="E242" s="7">
        <v>1.8076E7</v>
      </c>
      <c r="F242" s="6">
        <v>70.0</v>
      </c>
      <c r="G242" s="7" t="str">
        <f t="shared" si="4"/>
        <v>$ 12,653,200</v>
      </c>
      <c r="H242" s="6" t="s">
        <v>348</v>
      </c>
      <c r="I242" s="3"/>
      <c r="J242" s="3"/>
      <c r="K242" s="3"/>
      <c r="L242" s="3"/>
    </row>
    <row r="243" ht="12.75" customHeight="1">
      <c r="A243" s="4">
        <v>43746.0</v>
      </c>
      <c r="B243" s="6" t="s">
        <v>66</v>
      </c>
      <c r="C243" s="8" t="s">
        <v>349</v>
      </c>
      <c r="D243" s="6" t="s">
        <v>23</v>
      </c>
      <c r="E243" s="7">
        <v>6.33E7</v>
      </c>
      <c r="F243" s="6">
        <v>70.0</v>
      </c>
      <c r="G243" s="7" t="str">
        <f t="shared" si="4"/>
        <v>$ 44,310,000</v>
      </c>
      <c r="H243" s="6" t="s">
        <v>97</v>
      </c>
      <c r="I243" s="3"/>
      <c r="J243" s="3"/>
      <c r="K243" s="3"/>
      <c r="L243" s="3"/>
    </row>
    <row r="244" ht="12.75" customHeight="1">
      <c r="A244" s="4">
        <v>43746.0</v>
      </c>
      <c r="B244" s="6" t="s">
        <v>17</v>
      </c>
      <c r="C244" s="8" t="s">
        <v>350</v>
      </c>
      <c r="D244" s="6" t="s">
        <v>76</v>
      </c>
      <c r="E244" s="7">
        <v>2.36235E7</v>
      </c>
      <c r="F244" s="6">
        <v>70.0</v>
      </c>
      <c r="G244" s="7" t="str">
        <f t="shared" si="4"/>
        <v>$ 16,536,450</v>
      </c>
      <c r="H244" s="6" t="s">
        <v>97</v>
      </c>
      <c r="I244" s="3"/>
      <c r="J244" s="3"/>
      <c r="K244" s="3"/>
      <c r="L244" s="3"/>
    </row>
    <row r="245" ht="12.75" customHeight="1">
      <c r="A245" s="4">
        <v>43746.0</v>
      </c>
      <c r="B245" s="4" t="s">
        <v>8</v>
      </c>
      <c r="C245" s="5" t="s">
        <v>351</v>
      </c>
      <c r="D245" s="6" t="s">
        <v>16</v>
      </c>
      <c r="E245" s="7">
        <v>1.5665E8</v>
      </c>
      <c r="F245" s="6">
        <v>70.0</v>
      </c>
      <c r="G245" s="7" t="str">
        <f t="shared" si="4"/>
        <v>$ 109,655,000</v>
      </c>
      <c r="H245" s="6" t="s">
        <v>352</v>
      </c>
      <c r="I245" s="3"/>
      <c r="J245" s="3"/>
      <c r="K245" s="3"/>
      <c r="L245" s="3"/>
    </row>
    <row r="246" ht="12.75" customHeight="1">
      <c r="A246" s="4">
        <v>43746.0</v>
      </c>
      <c r="B246" s="4" t="s">
        <v>81</v>
      </c>
      <c r="C246" s="5" t="s">
        <v>353</v>
      </c>
      <c r="D246" s="6" t="s">
        <v>16</v>
      </c>
      <c r="E246" s="7">
        <v>3.19557E8</v>
      </c>
      <c r="F246" s="6">
        <v>70.0</v>
      </c>
      <c r="G246" s="7" t="str">
        <f t="shared" si="4"/>
        <v>$ 223,689,900</v>
      </c>
      <c r="H246" s="6" t="s">
        <v>11</v>
      </c>
      <c r="I246" s="3"/>
      <c r="J246" s="3"/>
      <c r="K246" s="3"/>
      <c r="L246" s="3"/>
    </row>
    <row r="247" ht="12.75" customHeight="1">
      <c r="A247" s="4">
        <v>43746.0</v>
      </c>
      <c r="B247" s="4" t="s">
        <v>47</v>
      </c>
      <c r="C247" s="5" t="s">
        <v>354</v>
      </c>
      <c r="D247" s="6" t="s">
        <v>23</v>
      </c>
      <c r="E247" s="7">
        <v>5.152268E7</v>
      </c>
      <c r="F247" s="6">
        <v>70.0</v>
      </c>
      <c r="G247" s="7" t="str">
        <f t="shared" si="4"/>
        <v>$ 36,065,876</v>
      </c>
      <c r="H247" s="6" t="s">
        <v>124</v>
      </c>
      <c r="I247" s="3"/>
      <c r="J247" s="3"/>
      <c r="K247" s="3"/>
      <c r="L247" s="3"/>
    </row>
    <row r="248" ht="12.75" customHeight="1">
      <c r="A248" s="4">
        <v>43746.0</v>
      </c>
      <c r="B248" s="4" t="s">
        <v>32</v>
      </c>
      <c r="C248" s="5" t="s">
        <v>355</v>
      </c>
      <c r="D248" s="6" t="s">
        <v>16</v>
      </c>
      <c r="E248" s="7">
        <v>1.216965E8</v>
      </c>
      <c r="F248" s="6">
        <v>70.0</v>
      </c>
      <c r="G248" s="7" t="str">
        <f t="shared" si="4"/>
        <v>$ 85,187,550</v>
      </c>
      <c r="H248" s="6" t="s">
        <v>11</v>
      </c>
      <c r="I248" s="3"/>
      <c r="J248" s="3"/>
      <c r="K248" s="3"/>
      <c r="L248" s="3"/>
    </row>
    <row r="249" ht="12.75" customHeight="1">
      <c r="A249" s="4">
        <v>43746.0</v>
      </c>
      <c r="B249" s="4" t="s">
        <v>66</v>
      </c>
      <c r="C249" s="5" t="s">
        <v>356</v>
      </c>
      <c r="D249" s="6" t="s">
        <v>16</v>
      </c>
      <c r="E249" s="7">
        <v>3.62307E8</v>
      </c>
      <c r="F249" s="6">
        <v>70.0</v>
      </c>
      <c r="G249" s="7" t="str">
        <f t="shared" si="4"/>
        <v>$ 253,614,900</v>
      </c>
      <c r="H249" s="6" t="s">
        <v>11</v>
      </c>
      <c r="I249" s="3"/>
      <c r="J249" s="3"/>
      <c r="K249" s="3"/>
      <c r="L249" s="3"/>
    </row>
    <row r="250" ht="12.75" customHeight="1">
      <c r="A250" s="4">
        <v>43746.0</v>
      </c>
      <c r="B250" s="6" t="s">
        <v>17</v>
      </c>
      <c r="C250" s="8" t="s">
        <v>357</v>
      </c>
      <c r="D250" s="6" t="s">
        <v>76</v>
      </c>
      <c r="E250" s="7">
        <v>6.8234E7</v>
      </c>
      <c r="F250" s="6">
        <v>70.0</v>
      </c>
      <c r="G250" s="7" t="str">
        <f t="shared" si="4"/>
        <v>$ 47,763,800</v>
      </c>
      <c r="H250" s="6" t="s">
        <v>97</v>
      </c>
      <c r="I250" s="3"/>
      <c r="J250" s="3"/>
      <c r="K250" s="3"/>
      <c r="L250" s="3"/>
    </row>
    <row r="251" ht="12.75" customHeight="1">
      <c r="A251" s="4">
        <v>43746.0</v>
      </c>
      <c r="B251" s="6" t="s">
        <v>47</v>
      </c>
      <c r="C251" s="8" t="s">
        <v>358</v>
      </c>
      <c r="D251" s="6" t="s">
        <v>23</v>
      </c>
      <c r="E251" s="7">
        <v>2.97855E8</v>
      </c>
      <c r="F251" s="6">
        <v>70.0</v>
      </c>
      <c r="G251" s="7" t="str">
        <f t="shared" si="4"/>
        <v>$ 208,498,500</v>
      </c>
      <c r="H251" s="6" t="s">
        <v>105</v>
      </c>
      <c r="I251" s="3"/>
      <c r="J251" s="3"/>
      <c r="K251" s="3"/>
      <c r="L251" s="3"/>
    </row>
    <row r="252" ht="24.0" customHeight="1">
      <c r="A252" s="4">
        <v>43746.0</v>
      </c>
      <c r="B252" s="6" t="s">
        <v>66</v>
      </c>
      <c r="C252" s="8" t="s">
        <v>359</v>
      </c>
      <c r="D252" s="6" t="s">
        <v>23</v>
      </c>
      <c r="E252" s="7">
        <v>6.33E7</v>
      </c>
      <c r="F252" s="6">
        <v>70.0</v>
      </c>
      <c r="G252" s="7" t="str">
        <f t="shared" si="4"/>
        <v>$ 44,310,000</v>
      </c>
      <c r="H252" s="6" t="s">
        <v>97</v>
      </c>
      <c r="I252" s="3"/>
      <c r="J252" s="3"/>
      <c r="K252" s="3"/>
      <c r="L252" s="3"/>
    </row>
    <row r="253" ht="12.75" customHeight="1">
      <c r="A253" s="4">
        <v>43746.0</v>
      </c>
      <c r="B253" s="6" t="s">
        <v>66</v>
      </c>
      <c r="C253" s="8" t="s">
        <v>360</v>
      </c>
      <c r="D253" s="6" t="s">
        <v>23</v>
      </c>
      <c r="E253" s="7">
        <v>1.92E8</v>
      </c>
      <c r="F253" s="6">
        <v>70.0</v>
      </c>
      <c r="G253" s="7" t="str">
        <f t="shared" si="4"/>
        <v>$ 134,400,000</v>
      </c>
      <c r="H253" s="6" t="s">
        <v>97</v>
      </c>
      <c r="I253" s="3"/>
      <c r="J253" s="3"/>
      <c r="K253" s="3"/>
      <c r="L253" s="3"/>
    </row>
    <row r="254" ht="12.75" customHeight="1">
      <c r="A254" s="4">
        <v>43746.0</v>
      </c>
      <c r="B254" s="4" t="s">
        <v>47</v>
      </c>
      <c r="C254" s="5" t="s">
        <v>361</v>
      </c>
      <c r="D254" s="6" t="s">
        <v>38</v>
      </c>
      <c r="E254" s="7">
        <v>2.758914E7</v>
      </c>
      <c r="F254" s="6">
        <v>70.0</v>
      </c>
      <c r="G254" s="7" t="str">
        <f t="shared" si="4"/>
        <v>$ 19,312,398</v>
      </c>
      <c r="H254" s="6" t="s">
        <v>11</v>
      </c>
      <c r="I254" s="3"/>
      <c r="J254" s="3"/>
      <c r="K254" s="3"/>
      <c r="L254" s="3"/>
    </row>
    <row r="255" ht="12.75" customHeight="1">
      <c r="A255" s="4">
        <v>43746.0</v>
      </c>
      <c r="B255" s="4" t="s">
        <v>8</v>
      </c>
      <c r="C255" s="5" t="s">
        <v>362</v>
      </c>
      <c r="D255" s="6" t="s">
        <v>38</v>
      </c>
      <c r="E255" s="7">
        <v>2.114E8</v>
      </c>
      <c r="F255" s="6">
        <v>70.0</v>
      </c>
      <c r="G255" s="7" t="str">
        <f t="shared" si="4"/>
        <v>$ 147,980,000</v>
      </c>
      <c r="H255" s="6" t="s">
        <v>281</v>
      </c>
      <c r="I255" s="3"/>
      <c r="J255" s="3"/>
      <c r="K255" s="3"/>
      <c r="L255" s="3"/>
    </row>
    <row r="256" ht="12.75" customHeight="1">
      <c r="A256" s="4">
        <v>43746.0</v>
      </c>
      <c r="B256" s="4" t="s">
        <v>66</v>
      </c>
      <c r="C256" s="5" t="s">
        <v>363</v>
      </c>
      <c r="D256" s="6" t="s">
        <v>92</v>
      </c>
      <c r="E256" s="7">
        <v>1.760925E8</v>
      </c>
      <c r="F256" s="6">
        <v>70.0</v>
      </c>
      <c r="G256" s="7" t="str">
        <f t="shared" si="4"/>
        <v>$ 123,264,750</v>
      </c>
      <c r="H256" s="6" t="s">
        <v>11</v>
      </c>
      <c r="I256" s="3"/>
      <c r="J256" s="3"/>
      <c r="K256" s="3"/>
      <c r="L256" s="3"/>
    </row>
    <row r="257" ht="12.75" customHeight="1">
      <c r="A257" s="4">
        <v>43746.0</v>
      </c>
      <c r="B257" s="4" t="s">
        <v>66</v>
      </c>
      <c r="C257" s="5" t="s">
        <v>364</v>
      </c>
      <c r="D257" s="6" t="s">
        <v>16</v>
      </c>
      <c r="E257" s="7">
        <v>2.137575E8</v>
      </c>
      <c r="F257" s="6">
        <v>70.0</v>
      </c>
      <c r="G257" s="7" t="str">
        <f t="shared" si="4"/>
        <v>$ 149,630,250</v>
      </c>
      <c r="H257" s="6" t="s">
        <v>11</v>
      </c>
      <c r="I257" s="3"/>
      <c r="J257" s="3"/>
      <c r="K257" s="3"/>
      <c r="L257" s="3"/>
    </row>
    <row r="258" ht="12.75" customHeight="1">
      <c r="A258" s="4">
        <v>43746.0</v>
      </c>
      <c r="B258" s="4" t="s">
        <v>25</v>
      </c>
      <c r="C258" s="5" t="s">
        <v>365</v>
      </c>
      <c r="D258" s="6" t="s">
        <v>16</v>
      </c>
      <c r="E258" s="7">
        <v>1.239E9</v>
      </c>
      <c r="F258" s="6" t="s">
        <v>126</v>
      </c>
      <c r="G258" s="7" t="s">
        <v>121</v>
      </c>
      <c r="H258" s="6" t="s">
        <v>366</v>
      </c>
      <c r="I258" s="3"/>
      <c r="J258" s="3"/>
      <c r="K258" s="3"/>
      <c r="L258" s="3"/>
    </row>
    <row r="259" ht="12.75" customHeight="1">
      <c r="A259" s="4">
        <v>43746.0</v>
      </c>
      <c r="B259" s="4" t="s">
        <v>8</v>
      </c>
      <c r="C259" s="5" t="s">
        <v>367</v>
      </c>
      <c r="D259" s="6" t="s">
        <v>23</v>
      </c>
      <c r="E259" s="7">
        <v>5.45828398E8</v>
      </c>
      <c r="F259" s="6">
        <v>70.0</v>
      </c>
      <c r="G259" s="7" t="str">
        <f t="shared" ref="G259:G335" si="5">E259*F259/100</f>
        <v>$ 382,079,879</v>
      </c>
      <c r="H259" s="6" t="s">
        <v>126</v>
      </c>
      <c r="I259" s="3"/>
      <c r="J259" s="3"/>
      <c r="K259" s="3"/>
      <c r="L259" s="3"/>
    </row>
    <row r="260" ht="12.75" customHeight="1">
      <c r="A260" s="4">
        <v>43746.0</v>
      </c>
      <c r="B260" s="6" t="s">
        <v>81</v>
      </c>
      <c r="C260" s="8" t="s">
        <v>368</v>
      </c>
      <c r="D260" s="6" t="s">
        <v>16</v>
      </c>
      <c r="E260" s="7">
        <v>3.91091E8</v>
      </c>
      <c r="F260" s="6">
        <v>70.0</v>
      </c>
      <c r="G260" s="7" t="str">
        <f t="shared" si="5"/>
        <v>$ 273,763,700</v>
      </c>
      <c r="H260" s="6" t="s">
        <v>137</v>
      </c>
      <c r="I260" s="3"/>
      <c r="J260" s="3"/>
      <c r="K260" s="3"/>
      <c r="L260" s="3"/>
    </row>
    <row r="261" ht="12.75" customHeight="1">
      <c r="A261" s="4">
        <v>43746.0</v>
      </c>
      <c r="B261" s="4" t="s">
        <v>47</v>
      </c>
      <c r="C261" s="5" t="s">
        <v>369</v>
      </c>
      <c r="D261" s="6" t="s">
        <v>23</v>
      </c>
      <c r="E261" s="7">
        <v>3.222E8</v>
      </c>
      <c r="F261" s="6">
        <v>70.0</v>
      </c>
      <c r="G261" s="7" t="str">
        <f t="shared" si="5"/>
        <v>$ 225,540,000</v>
      </c>
      <c r="H261" s="6" t="s">
        <v>301</v>
      </c>
      <c r="I261" s="3"/>
      <c r="J261" s="3"/>
      <c r="K261" s="3"/>
      <c r="L261" s="3"/>
    </row>
    <row r="262" ht="12.75" customHeight="1">
      <c r="A262" s="4">
        <v>43746.0</v>
      </c>
      <c r="B262" s="4" t="s">
        <v>17</v>
      </c>
      <c r="C262" s="5" t="s">
        <v>370</v>
      </c>
      <c r="D262" s="6" t="s">
        <v>10</v>
      </c>
      <c r="E262" s="7">
        <v>9.465E7</v>
      </c>
      <c r="F262" s="6">
        <v>70.0</v>
      </c>
      <c r="G262" s="7" t="str">
        <f t="shared" si="5"/>
        <v>$ 66,255,000</v>
      </c>
      <c r="H262" s="6" t="s">
        <v>371</v>
      </c>
      <c r="I262" s="3"/>
      <c r="J262" s="3"/>
      <c r="K262" s="3"/>
      <c r="L262" s="3"/>
    </row>
    <row r="263" ht="12.75" customHeight="1">
      <c r="A263" s="4">
        <v>43746.0</v>
      </c>
      <c r="B263" s="4" t="s">
        <v>17</v>
      </c>
      <c r="C263" s="5" t="s">
        <v>372</v>
      </c>
      <c r="D263" s="6" t="s">
        <v>213</v>
      </c>
      <c r="E263" s="7">
        <v>6.241365E8</v>
      </c>
      <c r="F263" s="6">
        <v>70.0</v>
      </c>
      <c r="G263" s="7" t="str">
        <f t="shared" si="5"/>
        <v>$ 436,895,550</v>
      </c>
      <c r="H263" s="6" t="s">
        <v>11</v>
      </c>
      <c r="I263" s="3"/>
      <c r="J263" s="3"/>
      <c r="K263" s="3"/>
      <c r="L263" s="3"/>
    </row>
    <row r="264" ht="12.75" customHeight="1">
      <c r="A264" s="4">
        <v>43746.0</v>
      </c>
      <c r="B264" s="4" t="s">
        <v>81</v>
      </c>
      <c r="C264" s="5" t="s">
        <v>373</v>
      </c>
      <c r="D264" s="6" t="s">
        <v>16</v>
      </c>
      <c r="E264" s="7">
        <v>2.66648853E8</v>
      </c>
      <c r="F264" s="6">
        <v>70.0</v>
      </c>
      <c r="G264" s="7" t="str">
        <f t="shared" si="5"/>
        <v>$ 186,654,197</v>
      </c>
      <c r="H264" s="6" t="s">
        <v>374</v>
      </c>
      <c r="I264" s="3"/>
      <c r="J264" s="3"/>
      <c r="K264" s="3"/>
      <c r="L264" s="3"/>
    </row>
    <row r="265" ht="12.75" customHeight="1">
      <c r="A265" s="4">
        <v>43746.0</v>
      </c>
      <c r="B265" s="4" t="s">
        <v>25</v>
      </c>
      <c r="C265" s="5" t="s">
        <v>375</v>
      </c>
      <c r="D265" s="6" t="s">
        <v>76</v>
      </c>
      <c r="E265" s="7">
        <v>2.25636E8</v>
      </c>
      <c r="F265" s="6">
        <v>70.0</v>
      </c>
      <c r="G265" s="7" t="str">
        <f t="shared" si="5"/>
        <v>$ 157,945,200</v>
      </c>
      <c r="H265" s="6" t="s">
        <v>11</v>
      </c>
      <c r="I265" s="3"/>
      <c r="J265" s="3"/>
      <c r="K265" s="3"/>
      <c r="L265" s="3"/>
    </row>
    <row r="266" ht="12.75" customHeight="1">
      <c r="A266" s="4">
        <v>43746.0</v>
      </c>
      <c r="B266" s="4" t="s">
        <v>21</v>
      </c>
      <c r="C266" s="5" t="s">
        <v>376</v>
      </c>
      <c r="D266" s="6" t="s">
        <v>16</v>
      </c>
      <c r="E266" s="7">
        <v>2.313645E8</v>
      </c>
      <c r="F266" s="6">
        <v>70.0</v>
      </c>
      <c r="G266" s="7" t="str">
        <f t="shared" si="5"/>
        <v>$ 161,955,150</v>
      </c>
      <c r="H266" s="6" t="s">
        <v>11</v>
      </c>
      <c r="I266" s="3"/>
      <c r="J266" s="3"/>
      <c r="K266" s="3"/>
      <c r="L266" s="3"/>
    </row>
    <row r="267" ht="12.75" customHeight="1">
      <c r="A267" s="4">
        <v>43746.0</v>
      </c>
      <c r="B267" s="4" t="s">
        <v>64</v>
      </c>
      <c r="C267" s="5" t="s">
        <v>377</v>
      </c>
      <c r="D267" s="6" t="s">
        <v>10</v>
      </c>
      <c r="E267" s="7" t="str">
        <f>624862500+39095250</f>
        <v>$ 663,957,750</v>
      </c>
      <c r="F267" s="6">
        <v>70.0</v>
      </c>
      <c r="G267" s="7" t="str">
        <f t="shared" si="5"/>
        <v>$ 464,770,425</v>
      </c>
      <c r="H267" s="6" t="s">
        <v>11</v>
      </c>
      <c r="I267" s="3"/>
      <c r="J267" s="3"/>
      <c r="K267" s="3"/>
      <c r="L267" s="3"/>
    </row>
    <row r="268" ht="12.75" customHeight="1">
      <c r="A268" s="4">
        <v>43746.0</v>
      </c>
      <c r="B268" s="4" t="s">
        <v>32</v>
      </c>
      <c r="C268" s="5" t="s">
        <v>378</v>
      </c>
      <c r="D268" s="6" t="s">
        <v>13</v>
      </c>
      <c r="E268" s="7">
        <v>3.74E7</v>
      </c>
      <c r="F268" s="6">
        <v>70.0</v>
      </c>
      <c r="G268" s="7" t="str">
        <f t="shared" si="5"/>
        <v>$ 26,180,000</v>
      </c>
      <c r="H268" s="6" t="s">
        <v>11</v>
      </c>
      <c r="I268" s="3"/>
      <c r="J268" s="3"/>
      <c r="K268" s="3"/>
      <c r="L268" s="3"/>
    </row>
    <row r="269" ht="12.75" customHeight="1">
      <c r="A269" s="4">
        <v>43746.0</v>
      </c>
      <c r="B269" s="4" t="s">
        <v>25</v>
      </c>
      <c r="C269" s="5" t="s">
        <v>379</v>
      </c>
      <c r="D269" s="6" t="s">
        <v>147</v>
      </c>
      <c r="E269" s="7" t="str">
        <f>866208804+39797143+39852857+40202857+7055714</f>
        <v>$ 993,117,375</v>
      </c>
      <c r="F269" s="6">
        <v>70.0</v>
      </c>
      <c r="G269" s="7" t="str">
        <f t="shared" si="5"/>
        <v>$ 695,182,163</v>
      </c>
      <c r="H269" s="6" t="s">
        <v>11</v>
      </c>
      <c r="I269" s="3"/>
      <c r="J269" s="3"/>
      <c r="K269" s="3"/>
      <c r="L269" s="3"/>
    </row>
    <row r="270" ht="12.75" customHeight="1">
      <c r="A270" s="4">
        <v>43746.0</v>
      </c>
      <c r="B270" s="4" t="s">
        <v>25</v>
      </c>
      <c r="C270" s="5" t="s">
        <v>87</v>
      </c>
      <c r="D270" s="6" t="s">
        <v>10</v>
      </c>
      <c r="E270" s="7">
        <v>1.239E9</v>
      </c>
      <c r="F270" s="6">
        <v>70.0</v>
      </c>
      <c r="G270" s="7" t="str">
        <f t="shared" si="5"/>
        <v>$ 867,300,000</v>
      </c>
      <c r="H270" s="6" t="s">
        <v>366</v>
      </c>
      <c r="I270" s="3"/>
      <c r="J270" s="3"/>
      <c r="K270" s="3"/>
      <c r="L270" s="3"/>
    </row>
    <row r="271" ht="12.75" customHeight="1">
      <c r="A271" s="4">
        <v>43746.0</v>
      </c>
      <c r="B271" s="4" t="s">
        <v>25</v>
      </c>
      <c r="C271" s="5" t="s">
        <v>380</v>
      </c>
      <c r="D271" s="6" t="s">
        <v>38</v>
      </c>
      <c r="E271" s="7">
        <v>1.227045E8</v>
      </c>
      <c r="F271" s="6">
        <v>70.0</v>
      </c>
      <c r="G271" s="7" t="str">
        <f t="shared" si="5"/>
        <v>$ 85,893,150</v>
      </c>
      <c r="H271" s="6" t="s">
        <v>11</v>
      </c>
      <c r="I271" s="3"/>
      <c r="J271" s="3"/>
      <c r="K271" s="3"/>
      <c r="L271" s="3"/>
    </row>
    <row r="272" ht="12.75" customHeight="1">
      <c r="A272" s="4">
        <v>43747.0</v>
      </c>
      <c r="B272" s="6" t="s">
        <v>25</v>
      </c>
      <c r="C272" s="5" t="s">
        <v>134</v>
      </c>
      <c r="D272" s="6" t="s">
        <v>16</v>
      </c>
      <c r="E272" s="7">
        <v>1.1960036E9</v>
      </c>
      <c r="F272" s="6">
        <v>70.0</v>
      </c>
      <c r="G272" s="7" t="str">
        <f t="shared" si="5"/>
        <v>$ 837,202,520</v>
      </c>
      <c r="H272" s="6" t="s">
        <v>381</v>
      </c>
      <c r="I272" s="3"/>
      <c r="J272" s="3"/>
      <c r="K272" s="3"/>
      <c r="L272" s="3"/>
    </row>
    <row r="273" ht="12.75" customHeight="1">
      <c r="A273" s="4">
        <v>43747.0</v>
      </c>
      <c r="B273" s="4" t="s">
        <v>17</v>
      </c>
      <c r="C273" s="5" t="s">
        <v>382</v>
      </c>
      <c r="D273" s="6" t="s">
        <v>23</v>
      </c>
      <c r="E273" s="7">
        <v>1.03707E8</v>
      </c>
      <c r="F273" s="6">
        <v>100.0</v>
      </c>
      <c r="G273" s="7" t="str">
        <f t="shared" si="5"/>
        <v>$ 103,707,000</v>
      </c>
      <c r="H273" s="6" t="s">
        <v>61</v>
      </c>
      <c r="I273" s="3"/>
      <c r="J273" s="3"/>
      <c r="K273" s="3"/>
      <c r="L273" s="3"/>
    </row>
    <row r="274" ht="12.75" customHeight="1">
      <c r="A274" s="4">
        <v>43747.0</v>
      </c>
      <c r="B274" s="4" t="s">
        <v>17</v>
      </c>
      <c r="C274" s="5" t="s">
        <v>383</v>
      </c>
      <c r="D274" s="6" t="s">
        <v>23</v>
      </c>
      <c r="E274" s="7">
        <v>7.644E7</v>
      </c>
      <c r="F274" s="6">
        <v>70.0</v>
      </c>
      <c r="G274" s="7" t="str">
        <f t="shared" si="5"/>
        <v>$ 53,508,000</v>
      </c>
      <c r="H274" s="6" t="s">
        <v>384</v>
      </c>
      <c r="I274" s="3"/>
      <c r="J274" s="3"/>
      <c r="K274" s="3"/>
      <c r="L274" s="3"/>
    </row>
    <row r="275" ht="12.75" customHeight="1">
      <c r="A275" s="4">
        <v>43747.0</v>
      </c>
      <c r="B275" s="4" t="s">
        <v>25</v>
      </c>
      <c r="C275" s="5" t="s">
        <v>87</v>
      </c>
      <c r="D275" s="6" t="s">
        <v>16</v>
      </c>
      <c r="E275" s="7">
        <v>1.241505E9</v>
      </c>
      <c r="F275" s="6">
        <v>100.0</v>
      </c>
      <c r="G275" s="7" t="str">
        <f t="shared" si="5"/>
        <v>$ 1,241,505,000</v>
      </c>
      <c r="H275" s="6" t="s">
        <v>385</v>
      </c>
      <c r="I275" s="3"/>
      <c r="J275" s="3"/>
      <c r="K275" s="3"/>
      <c r="L275" s="3"/>
    </row>
    <row r="276" ht="12.75" customHeight="1">
      <c r="A276" s="4">
        <v>43747.0</v>
      </c>
      <c r="B276" s="4" t="s">
        <v>47</v>
      </c>
      <c r="C276" s="5" t="s">
        <v>386</v>
      </c>
      <c r="D276" s="6" t="s">
        <v>76</v>
      </c>
      <c r="E276" s="7">
        <v>5.44845E7</v>
      </c>
      <c r="F276" s="6">
        <v>70.0</v>
      </c>
      <c r="G276" s="7" t="str">
        <f t="shared" si="5"/>
        <v>$ 38,139,150</v>
      </c>
      <c r="H276" s="6" t="s">
        <v>124</v>
      </c>
      <c r="I276" s="3"/>
      <c r="J276" s="3"/>
      <c r="K276" s="3"/>
      <c r="L276" s="3"/>
    </row>
    <row r="277" ht="12.75" customHeight="1">
      <c r="A277" s="4">
        <v>43747.0</v>
      </c>
      <c r="B277" s="4" t="s">
        <v>32</v>
      </c>
      <c r="C277" s="5" t="s">
        <v>387</v>
      </c>
      <c r="D277" s="6" t="s">
        <v>10</v>
      </c>
      <c r="E277" s="7">
        <v>8.5653E7</v>
      </c>
      <c r="F277" s="6">
        <v>70.0</v>
      </c>
      <c r="G277" s="7" t="str">
        <f t="shared" si="5"/>
        <v>$ 59,957,100</v>
      </c>
      <c r="H277" s="6" t="s">
        <v>121</v>
      </c>
      <c r="I277" s="3"/>
      <c r="J277" s="3"/>
      <c r="K277" s="3"/>
      <c r="L277" s="3"/>
    </row>
    <row r="278" ht="12.75" customHeight="1">
      <c r="A278" s="4">
        <v>43747.0</v>
      </c>
      <c r="B278" s="4" t="s">
        <v>25</v>
      </c>
      <c r="C278" s="5" t="s">
        <v>388</v>
      </c>
      <c r="D278" s="6" t="s">
        <v>23</v>
      </c>
      <c r="E278" s="7">
        <v>7.02E7</v>
      </c>
      <c r="F278" s="6">
        <v>70.0</v>
      </c>
      <c r="G278" s="7" t="str">
        <f t="shared" si="5"/>
        <v>$ 49,140,000</v>
      </c>
      <c r="H278" s="6" t="s">
        <v>389</v>
      </c>
      <c r="I278" s="3"/>
      <c r="J278" s="3"/>
      <c r="K278" s="3"/>
      <c r="L278" s="3"/>
    </row>
    <row r="279" ht="22.5" customHeight="1">
      <c r="A279" s="4">
        <v>43747.0</v>
      </c>
      <c r="B279" s="4" t="s">
        <v>81</v>
      </c>
      <c r="C279" s="5" t="s">
        <v>390</v>
      </c>
      <c r="D279" s="6" t="s">
        <v>23</v>
      </c>
      <c r="E279" s="7">
        <v>2.71162E8</v>
      </c>
      <c r="F279" s="6">
        <v>70.0</v>
      </c>
      <c r="G279" s="7" t="str">
        <f t="shared" si="5"/>
        <v>$ 189,813,400</v>
      </c>
      <c r="H279" s="6" t="s">
        <v>391</v>
      </c>
      <c r="I279" s="3"/>
      <c r="J279" s="3"/>
      <c r="K279" s="3"/>
      <c r="L279" s="3"/>
    </row>
    <row r="280" ht="12.75" customHeight="1">
      <c r="A280" s="4">
        <v>43747.0</v>
      </c>
      <c r="B280" s="4" t="s">
        <v>21</v>
      </c>
      <c r="C280" s="5" t="s">
        <v>392</v>
      </c>
      <c r="D280" s="6" t="s">
        <v>23</v>
      </c>
      <c r="E280" s="7">
        <v>1.03546E8</v>
      </c>
      <c r="F280" s="6">
        <v>70.0</v>
      </c>
      <c r="G280" s="7" t="str">
        <f t="shared" si="5"/>
        <v>$ 72,482,200</v>
      </c>
      <c r="H280" s="6" t="s">
        <v>56</v>
      </c>
      <c r="I280" s="3"/>
      <c r="J280" s="3"/>
      <c r="K280" s="3"/>
      <c r="L280" s="3"/>
    </row>
    <row r="281" ht="12.75" customHeight="1">
      <c r="A281" s="4">
        <v>43747.0</v>
      </c>
      <c r="B281" s="4" t="s">
        <v>17</v>
      </c>
      <c r="C281" s="5" t="s">
        <v>393</v>
      </c>
      <c r="D281" s="6" t="s">
        <v>76</v>
      </c>
      <c r="E281" s="7">
        <v>1.21296E8</v>
      </c>
      <c r="F281" s="6">
        <v>70.0</v>
      </c>
      <c r="G281" s="7" t="str">
        <f t="shared" si="5"/>
        <v>$ 84,907,200</v>
      </c>
      <c r="H281" s="6" t="s">
        <v>394</v>
      </c>
      <c r="I281" s="3"/>
      <c r="J281" s="3"/>
      <c r="K281" s="3"/>
      <c r="L281" s="3"/>
    </row>
    <row r="282" ht="12.75" customHeight="1">
      <c r="A282" s="4">
        <v>43747.0</v>
      </c>
      <c r="B282" s="4" t="s">
        <v>17</v>
      </c>
      <c r="C282" s="5" t="s">
        <v>395</v>
      </c>
      <c r="D282" s="6" t="s">
        <v>23</v>
      </c>
      <c r="E282" s="7">
        <v>4.5981E7</v>
      </c>
      <c r="F282" s="6">
        <v>70.0</v>
      </c>
      <c r="G282" s="7" t="str">
        <f t="shared" si="5"/>
        <v>$ 32,186,700</v>
      </c>
      <c r="H282" s="6" t="s">
        <v>113</v>
      </c>
      <c r="I282" s="3"/>
      <c r="J282" s="3"/>
      <c r="K282" s="3"/>
      <c r="L282" s="3"/>
    </row>
    <row r="283" ht="24.0" customHeight="1">
      <c r="A283" s="4">
        <v>43747.0</v>
      </c>
      <c r="B283" s="6" t="s">
        <v>64</v>
      </c>
      <c r="C283" s="8" t="s">
        <v>396</v>
      </c>
      <c r="D283" s="6" t="s">
        <v>16</v>
      </c>
      <c r="E283" s="7">
        <v>3.46125E7</v>
      </c>
      <c r="F283" s="6">
        <v>70.0</v>
      </c>
      <c r="G283" s="7" t="str">
        <f t="shared" si="5"/>
        <v>$ 24,228,750</v>
      </c>
      <c r="H283" s="6" t="s">
        <v>105</v>
      </c>
      <c r="I283" s="3"/>
      <c r="J283" s="3"/>
      <c r="K283" s="3"/>
      <c r="L283" s="3"/>
    </row>
    <row r="284" ht="12.75" customHeight="1">
      <c r="A284" s="4">
        <v>43747.0</v>
      </c>
      <c r="B284" s="4" t="s">
        <v>14</v>
      </c>
      <c r="C284" s="5" t="s">
        <v>397</v>
      </c>
      <c r="D284" s="6" t="s">
        <v>23</v>
      </c>
      <c r="E284" s="7">
        <v>7.1575E7</v>
      </c>
      <c r="F284" s="6">
        <v>70.0</v>
      </c>
      <c r="G284" s="7" t="str">
        <f t="shared" si="5"/>
        <v>$ 50,102,500</v>
      </c>
      <c r="H284" s="6" t="s">
        <v>398</v>
      </c>
      <c r="I284" s="3"/>
      <c r="J284" s="3"/>
      <c r="K284" s="3"/>
      <c r="L284" s="3"/>
    </row>
    <row r="285" ht="12.75" customHeight="1">
      <c r="A285" s="4">
        <v>43747.0</v>
      </c>
      <c r="B285" s="4" t="s">
        <v>111</v>
      </c>
      <c r="C285" s="5" t="s">
        <v>399</v>
      </c>
      <c r="D285" s="6" t="s">
        <v>16</v>
      </c>
      <c r="E285" s="7">
        <v>6.964531E7</v>
      </c>
      <c r="F285" s="6">
        <v>70.0</v>
      </c>
      <c r="G285" s="7" t="str">
        <f t="shared" si="5"/>
        <v>$ 48,751,717</v>
      </c>
      <c r="H285" s="6" t="s">
        <v>113</v>
      </c>
      <c r="I285" s="3"/>
      <c r="J285" s="3"/>
      <c r="K285" s="3"/>
      <c r="L285" s="3"/>
    </row>
    <row r="286" ht="12.75" customHeight="1">
      <c r="A286" s="4">
        <v>43747.0</v>
      </c>
      <c r="B286" s="4" t="s">
        <v>17</v>
      </c>
      <c r="C286" s="5" t="s">
        <v>400</v>
      </c>
      <c r="D286" s="6" t="s">
        <v>16</v>
      </c>
      <c r="E286" s="7">
        <v>8.412E7</v>
      </c>
      <c r="F286" s="6">
        <v>70.0</v>
      </c>
      <c r="G286" s="7" t="str">
        <f t="shared" si="5"/>
        <v>$ 58,884,000</v>
      </c>
      <c r="H286" s="6" t="s">
        <v>401</v>
      </c>
      <c r="I286" s="3"/>
      <c r="J286" s="3"/>
      <c r="K286" s="3"/>
      <c r="L286" s="3"/>
    </row>
    <row r="287" ht="12.75" customHeight="1">
      <c r="A287" s="4">
        <v>43747.0</v>
      </c>
      <c r="B287" s="6" t="s">
        <v>17</v>
      </c>
      <c r="C287" s="8" t="s">
        <v>402</v>
      </c>
      <c r="D287" s="6" t="s">
        <v>16</v>
      </c>
      <c r="E287" s="7">
        <v>1.995525E8</v>
      </c>
      <c r="F287" s="6">
        <v>70.0</v>
      </c>
      <c r="G287" s="7" t="str">
        <f t="shared" si="5"/>
        <v>$ 139,686,750</v>
      </c>
      <c r="H287" s="6" t="s">
        <v>105</v>
      </c>
      <c r="I287" s="3"/>
      <c r="J287" s="3"/>
      <c r="K287" s="3"/>
      <c r="L287" s="3"/>
    </row>
    <row r="288" ht="12.75" customHeight="1">
      <c r="A288" s="4">
        <v>43747.0</v>
      </c>
      <c r="B288" s="4" t="s">
        <v>17</v>
      </c>
      <c r="C288" s="5" t="s">
        <v>403</v>
      </c>
      <c r="D288" s="6" t="s">
        <v>16</v>
      </c>
      <c r="E288" s="7">
        <v>2.865927E7</v>
      </c>
      <c r="F288" s="6">
        <v>70.0</v>
      </c>
      <c r="G288" s="7" t="str">
        <f t="shared" si="5"/>
        <v>$ 20,061,489</v>
      </c>
      <c r="H288" s="6" t="s">
        <v>196</v>
      </c>
      <c r="I288" s="3"/>
      <c r="J288" s="3"/>
      <c r="K288" s="3"/>
      <c r="L288" s="3"/>
    </row>
    <row r="289" ht="12.75" customHeight="1">
      <c r="A289" s="4">
        <v>43747.0</v>
      </c>
      <c r="B289" s="4" t="s">
        <v>25</v>
      </c>
      <c r="C289" s="5" t="s">
        <v>404</v>
      </c>
      <c r="D289" s="6" t="s">
        <v>16</v>
      </c>
      <c r="E289" s="7">
        <v>1.02622762E8</v>
      </c>
      <c r="F289" s="6">
        <v>70.0</v>
      </c>
      <c r="G289" s="7" t="str">
        <f t="shared" si="5"/>
        <v>$ 71,835,933</v>
      </c>
      <c r="H289" s="6" t="s">
        <v>405</v>
      </c>
      <c r="I289" s="3"/>
      <c r="J289" s="3"/>
      <c r="K289" s="3"/>
      <c r="L289" s="3"/>
    </row>
    <row r="290" ht="24.0" customHeight="1">
      <c r="A290" s="4">
        <v>43747.0</v>
      </c>
      <c r="B290" s="4" t="s">
        <v>66</v>
      </c>
      <c r="C290" s="5" t="s">
        <v>406</v>
      </c>
      <c r="D290" s="6" t="s">
        <v>16</v>
      </c>
      <c r="E290" s="7">
        <v>2.021475E8</v>
      </c>
      <c r="F290" s="6">
        <v>70.0</v>
      </c>
      <c r="G290" s="7" t="str">
        <f t="shared" si="5"/>
        <v>$ 141,503,250</v>
      </c>
      <c r="H290" s="6" t="s">
        <v>266</v>
      </c>
      <c r="I290" s="3"/>
      <c r="J290" s="3"/>
      <c r="K290" s="3"/>
      <c r="L290" s="3"/>
    </row>
    <row r="291" ht="12.75" customHeight="1">
      <c r="A291" s="4">
        <v>43747.0</v>
      </c>
      <c r="B291" s="6" t="s">
        <v>8</v>
      </c>
      <c r="C291" s="8" t="s">
        <v>407</v>
      </c>
      <c r="D291" s="6" t="s">
        <v>16</v>
      </c>
      <c r="E291" s="7">
        <v>1.625E8</v>
      </c>
      <c r="F291" s="6">
        <v>70.0</v>
      </c>
      <c r="G291" s="7" t="str">
        <f t="shared" si="5"/>
        <v>$ 113,750,000</v>
      </c>
      <c r="H291" s="6" t="s">
        <v>137</v>
      </c>
      <c r="I291" s="3"/>
      <c r="J291" s="3"/>
      <c r="K291" s="3"/>
      <c r="L291" s="3"/>
    </row>
    <row r="292" ht="12.75" customHeight="1">
      <c r="A292" s="4">
        <v>43747.0</v>
      </c>
      <c r="B292" s="4" t="s">
        <v>14</v>
      </c>
      <c r="C292" s="5" t="s">
        <v>408</v>
      </c>
      <c r="D292" s="6" t="s">
        <v>157</v>
      </c>
      <c r="E292" s="7" t="str">
        <f>47238000+47238000</f>
        <v>$ 94,476,000</v>
      </c>
      <c r="F292" s="6">
        <v>70.0</v>
      </c>
      <c r="G292" s="7" t="str">
        <f t="shared" si="5"/>
        <v>$ 66,133,200</v>
      </c>
      <c r="H292" s="6" t="s">
        <v>11</v>
      </c>
      <c r="I292" s="3"/>
      <c r="J292" s="3"/>
      <c r="K292" s="3"/>
      <c r="L292" s="3"/>
    </row>
    <row r="293" ht="12.75" customHeight="1">
      <c r="A293" s="4">
        <v>43747.0</v>
      </c>
      <c r="B293" s="4" t="s">
        <v>32</v>
      </c>
      <c r="C293" s="5" t="s">
        <v>409</v>
      </c>
      <c r="D293" s="6" t="s">
        <v>92</v>
      </c>
      <c r="E293" s="7">
        <v>1.21666666E8</v>
      </c>
      <c r="F293" s="6">
        <v>70.0</v>
      </c>
      <c r="G293" s="7" t="str">
        <f t="shared" si="5"/>
        <v>$ 85,166,666</v>
      </c>
      <c r="H293" s="6" t="s">
        <v>11</v>
      </c>
      <c r="I293" s="3"/>
      <c r="J293" s="3"/>
      <c r="K293" s="3"/>
      <c r="L293" s="3"/>
    </row>
    <row r="294" ht="12.75" customHeight="1">
      <c r="A294" s="4">
        <v>43747.0</v>
      </c>
      <c r="B294" s="4" t="s">
        <v>8</v>
      </c>
      <c r="C294" s="5" t="s">
        <v>410</v>
      </c>
      <c r="D294" s="6" t="s">
        <v>10</v>
      </c>
      <c r="E294" s="7">
        <v>2.847925E7</v>
      </c>
      <c r="F294" s="6">
        <v>70.0</v>
      </c>
      <c r="G294" s="7" t="str">
        <f t="shared" si="5"/>
        <v>$ 19,935,475</v>
      </c>
      <c r="H294" s="6" t="s">
        <v>61</v>
      </c>
      <c r="I294" s="3"/>
      <c r="J294" s="3"/>
      <c r="K294" s="3"/>
      <c r="L294" s="3"/>
    </row>
    <row r="295" ht="12.75" customHeight="1">
      <c r="A295" s="4">
        <v>43747.0</v>
      </c>
      <c r="B295" s="4" t="s">
        <v>111</v>
      </c>
      <c r="C295" s="5" t="s">
        <v>411</v>
      </c>
      <c r="D295" s="6" t="s">
        <v>13</v>
      </c>
      <c r="E295" s="7">
        <v>4120000.0</v>
      </c>
      <c r="F295" s="6">
        <v>70.0</v>
      </c>
      <c r="G295" s="7" t="str">
        <f t="shared" si="5"/>
        <v>$ 2,884,000</v>
      </c>
      <c r="H295" s="6" t="s">
        <v>412</v>
      </c>
      <c r="I295" s="3"/>
      <c r="J295" s="3"/>
      <c r="K295" s="3"/>
      <c r="L295" s="3"/>
    </row>
    <row r="296" ht="12.75" customHeight="1">
      <c r="A296" s="4">
        <v>43747.0</v>
      </c>
      <c r="B296" s="6" t="s">
        <v>8</v>
      </c>
      <c r="C296" s="8" t="s">
        <v>413</v>
      </c>
      <c r="D296" s="6" t="s">
        <v>10</v>
      </c>
      <c r="E296" s="7">
        <v>1.001585E8</v>
      </c>
      <c r="F296" s="6">
        <v>7.0</v>
      </c>
      <c r="G296" s="7" t="str">
        <f t="shared" si="5"/>
        <v>$ 7,011,095</v>
      </c>
      <c r="H296" s="6" t="s">
        <v>137</v>
      </c>
      <c r="I296" s="3"/>
      <c r="J296" s="3"/>
      <c r="K296" s="3"/>
      <c r="L296" s="3"/>
    </row>
    <row r="297" ht="12.75" customHeight="1">
      <c r="A297" s="4">
        <v>43747.0</v>
      </c>
      <c r="B297" s="4" t="s">
        <v>17</v>
      </c>
      <c r="C297" s="5" t="s">
        <v>414</v>
      </c>
      <c r="D297" s="6" t="s">
        <v>23</v>
      </c>
      <c r="E297" s="7">
        <v>1.2076855E8</v>
      </c>
      <c r="F297" s="6">
        <v>70.0</v>
      </c>
      <c r="G297" s="7" t="str">
        <f t="shared" si="5"/>
        <v>$ 84,537,985</v>
      </c>
      <c r="H297" s="6" t="s">
        <v>415</v>
      </c>
      <c r="I297" s="3"/>
      <c r="J297" s="3"/>
      <c r="K297" s="3"/>
      <c r="L297" s="3"/>
    </row>
    <row r="298" ht="12.75" customHeight="1">
      <c r="A298" s="4">
        <v>43747.0</v>
      </c>
      <c r="B298" s="4" t="s">
        <v>17</v>
      </c>
      <c r="C298" s="5" t="s">
        <v>416</v>
      </c>
      <c r="D298" s="6" t="s">
        <v>23</v>
      </c>
      <c r="E298" s="7">
        <v>5.98226794E8</v>
      </c>
      <c r="F298" s="6">
        <v>70.0</v>
      </c>
      <c r="G298" s="7" t="str">
        <f t="shared" si="5"/>
        <v>$ 418,758,756</v>
      </c>
      <c r="H298" s="6" t="s">
        <v>417</v>
      </c>
      <c r="I298" s="3"/>
      <c r="J298" s="3"/>
      <c r="K298" s="3"/>
      <c r="L298" s="3"/>
    </row>
    <row r="299" ht="24.0" customHeight="1">
      <c r="A299" s="4">
        <v>43747.0</v>
      </c>
      <c r="B299" s="4" t="s">
        <v>17</v>
      </c>
      <c r="C299" s="5" t="s">
        <v>418</v>
      </c>
      <c r="D299" s="6" t="s">
        <v>10</v>
      </c>
      <c r="E299" s="7" t="str">
        <f>33885900+4049100</f>
        <v>$ 37,935,000</v>
      </c>
      <c r="F299" s="6">
        <v>70.0</v>
      </c>
      <c r="G299" s="7" t="str">
        <f t="shared" si="5"/>
        <v>$ 26,554,500</v>
      </c>
      <c r="H299" s="6" t="s">
        <v>11</v>
      </c>
      <c r="I299" s="3"/>
      <c r="J299" s="3"/>
      <c r="K299" s="3"/>
      <c r="L299" s="3"/>
    </row>
    <row r="300" ht="12.75" customHeight="1">
      <c r="A300" s="4">
        <v>43747.0</v>
      </c>
      <c r="B300" s="4" t="s">
        <v>17</v>
      </c>
      <c r="C300" s="5" t="s">
        <v>419</v>
      </c>
      <c r="D300" s="6" t="s">
        <v>69</v>
      </c>
      <c r="E300" s="7">
        <v>2150000.0</v>
      </c>
      <c r="F300" s="6">
        <v>70.0</v>
      </c>
      <c r="G300" s="7" t="str">
        <f t="shared" si="5"/>
        <v>$ 1,505,000</v>
      </c>
      <c r="H300" s="6" t="s">
        <v>11</v>
      </c>
      <c r="I300" s="3"/>
      <c r="J300" s="3"/>
      <c r="K300" s="3"/>
      <c r="L300" s="3"/>
    </row>
    <row r="301" ht="12.75" customHeight="1">
      <c r="A301" s="4">
        <v>43747.0</v>
      </c>
      <c r="B301" s="4" t="s">
        <v>32</v>
      </c>
      <c r="C301" s="5" t="s">
        <v>420</v>
      </c>
      <c r="D301" s="6" t="s">
        <v>13</v>
      </c>
      <c r="E301" s="7">
        <v>2.68E7</v>
      </c>
      <c r="F301" s="6">
        <v>70.0</v>
      </c>
      <c r="G301" s="7" t="str">
        <f t="shared" si="5"/>
        <v>$ 18,760,000</v>
      </c>
      <c r="H301" s="6" t="s">
        <v>11</v>
      </c>
      <c r="I301" s="3"/>
      <c r="J301" s="3"/>
      <c r="K301" s="3"/>
      <c r="L301" s="3"/>
    </row>
    <row r="302" ht="12.75" customHeight="1">
      <c r="A302" s="4">
        <v>43747.0</v>
      </c>
      <c r="B302" s="4" t="s">
        <v>17</v>
      </c>
      <c r="C302" s="5" t="s">
        <v>421</v>
      </c>
      <c r="D302" s="6" t="s">
        <v>10</v>
      </c>
      <c r="E302" s="7">
        <v>1.72275E7</v>
      </c>
      <c r="F302" s="6">
        <v>70.0</v>
      </c>
      <c r="G302" s="7" t="str">
        <f t="shared" si="5"/>
        <v>$ 12,059,250</v>
      </c>
      <c r="H302" s="6" t="s">
        <v>11</v>
      </c>
      <c r="I302" s="3"/>
      <c r="J302" s="3"/>
      <c r="K302" s="3"/>
      <c r="L302" s="3"/>
    </row>
    <row r="303" ht="12.75" customHeight="1">
      <c r="A303" s="4">
        <v>43747.0</v>
      </c>
      <c r="B303" s="4" t="s">
        <v>17</v>
      </c>
      <c r="C303" s="5" t="s">
        <v>422</v>
      </c>
      <c r="D303" s="6" t="s">
        <v>10</v>
      </c>
      <c r="E303" s="7">
        <v>3.920025E7</v>
      </c>
      <c r="F303" s="6">
        <v>70.0</v>
      </c>
      <c r="G303" s="7" t="str">
        <f t="shared" si="5"/>
        <v>$ 27,440,175</v>
      </c>
      <c r="H303" s="6" t="s">
        <v>11</v>
      </c>
      <c r="I303" s="3"/>
      <c r="J303" s="3"/>
      <c r="K303" s="3"/>
      <c r="L303" s="3"/>
    </row>
    <row r="304" ht="12.75" customHeight="1">
      <c r="A304" s="4">
        <v>43747.0</v>
      </c>
      <c r="B304" s="4" t="s">
        <v>17</v>
      </c>
      <c r="C304" s="5" t="s">
        <v>423</v>
      </c>
      <c r="D304" s="6" t="s">
        <v>92</v>
      </c>
      <c r="E304" s="7" t="str">
        <f>159697500+20223000</f>
        <v>$ 179,920,500</v>
      </c>
      <c r="F304" s="6">
        <v>70.0</v>
      </c>
      <c r="G304" s="7" t="str">
        <f t="shared" si="5"/>
        <v>$ 125,944,350</v>
      </c>
      <c r="H304" s="6" t="s">
        <v>11</v>
      </c>
      <c r="I304" s="3"/>
      <c r="J304" s="3"/>
      <c r="K304" s="3"/>
      <c r="L304" s="3"/>
    </row>
    <row r="305" ht="12.75" customHeight="1">
      <c r="A305" s="4">
        <v>43747.0</v>
      </c>
      <c r="B305" s="6" t="s">
        <v>8</v>
      </c>
      <c r="C305" s="8" t="s">
        <v>424</v>
      </c>
      <c r="D305" s="6" t="s">
        <v>16</v>
      </c>
      <c r="E305" s="7">
        <v>1.625E8</v>
      </c>
      <c r="F305" s="6">
        <v>70.0</v>
      </c>
      <c r="G305" s="7" t="str">
        <f t="shared" si="5"/>
        <v>$ 113,750,000</v>
      </c>
      <c r="H305" s="6" t="s">
        <v>137</v>
      </c>
      <c r="I305" s="3"/>
      <c r="J305" s="3"/>
      <c r="K305" s="3"/>
      <c r="L305" s="3"/>
    </row>
    <row r="306" ht="12.75" customHeight="1">
      <c r="A306" s="4">
        <v>43748.0</v>
      </c>
      <c r="B306" s="6" t="s">
        <v>17</v>
      </c>
      <c r="C306" s="5" t="s">
        <v>425</v>
      </c>
      <c r="D306" s="6" t="s">
        <v>13</v>
      </c>
      <c r="E306" s="7">
        <v>5.92E7</v>
      </c>
      <c r="F306" s="6">
        <v>70.0</v>
      </c>
      <c r="G306" s="7" t="str">
        <f t="shared" si="5"/>
        <v>$ 41,440,000</v>
      </c>
      <c r="H306" s="6" t="s">
        <v>381</v>
      </c>
      <c r="I306" s="3"/>
      <c r="J306" s="3"/>
      <c r="K306" s="3"/>
      <c r="L306" s="3"/>
    </row>
    <row r="307" ht="12.75" customHeight="1">
      <c r="A307" s="4">
        <v>43748.0</v>
      </c>
      <c r="B307" s="6" t="s">
        <v>47</v>
      </c>
      <c r="C307" s="5" t="s">
        <v>426</v>
      </c>
      <c r="D307" s="6" t="s">
        <v>16</v>
      </c>
      <c r="E307" s="7">
        <v>3.1431708E8</v>
      </c>
      <c r="F307" s="6">
        <v>70.0</v>
      </c>
      <c r="G307" s="7" t="str">
        <f t="shared" si="5"/>
        <v>$ 220,021,956</v>
      </c>
      <c r="H307" s="6" t="s">
        <v>381</v>
      </c>
      <c r="I307" s="3"/>
      <c r="J307" s="3"/>
      <c r="K307" s="3"/>
      <c r="L307" s="3"/>
    </row>
    <row r="308" ht="12.75" customHeight="1">
      <c r="A308" s="4">
        <v>43748.0</v>
      </c>
      <c r="B308" s="6" t="s">
        <v>17</v>
      </c>
      <c r="C308" s="5" t="s">
        <v>427</v>
      </c>
      <c r="D308" s="6" t="s">
        <v>23</v>
      </c>
      <c r="E308" s="7">
        <v>2.6594E7</v>
      </c>
      <c r="F308" s="6">
        <v>70.0</v>
      </c>
      <c r="G308" s="7" t="str">
        <f t="shared" si="5"/>
        <v>$ 18,615,800</v>
      </c>
      <c r="H308" s="6" t="s">
        <v>27</v>
      </c>
      <c r="I308" s="3"/>
      <c r="J308" s="3"/>
      <c r="K308" s="3"/>
      <c r="L308" s="3"/>
    </row>
    <row r="309" ht="12.75" customHeight="1">
      <c r="A309" s="4">
        <v>43748.0</v>
      </c>
      <c r="B309" s="4" t="s">
        <v>25</v>
      </c>
      <c r="C309" s="5" t="s">
        <v>428</v>
      </c>
      <c r="D309" s="6" t="s">
        <v>16</v>
      </c>
      <c r="E309" s="7">
        <v>4.59334E8</v>
      </c>
      <c r="F309" s="6">
        <v>70.0</v>
      </c>
      <c r="G309" s="7" t="str">
        <f t="shared" si="5"/>
        <v>$ 321,533,800</v>
      </c>
      <c r="H309" s="6" t="s">
        <v>429</v>
      </c>
      <c r="I309" s="3"/>
      <c r="J309" s="3"/>
      <c r="K309" s="3"/>
      <c r="L309" s="3"/>
    </row>
    <row r="310" ht="12.75" customHeight="1">
      <c r="A310" s="4">
        <v>43748.0</v>
      </c>
      <c r="B310" s="4" t="s">
        <v>21</v>
      </c>
      <c r="C310" s="5" t="s">
        <v>430</v>
      </c>
      <c r="D310" s="6" t="s">
        <v>23</v>
      </c>
      <c r="E310" s="7">
        <v>6.687E8</v>
      </c>
      <c r="F310" s="6">
        <v>70.0</v>
      </c>
      <c r="G310" s="7" t="str">
        <f t="shared" si="5"/>
        <v>$ 468,090,000</v>
      </c>
      <c r="H310" s="6" t="s">
        <v>11</v>
      </c>
      <c r="I310" s="3"/>
      <c r="J310" s="3"/>
      <c r="K310" s="3"/>
      <c r="L310" s="3"/>
    </row>
    <row r="311" ht="12.75" customHeight="1">
      <c r="A311" s="4">
        <v>43748.0</v>
      </c>
      <c r="B311" s="4" t="s">
        <v>64</v>
      </c>
      <c r="C311" s="5" t="s">
        <v>431</v>
      </c>
      <c r="D311" s="6" t="s">
        <v>16</v>
      </c>
      <c r="E311" s="7">
        <v>4.16135E8</v>
      </c>
      <c r="F311" s="6">
        <v>100.0</v>
      </c>
      <c r="G311" s="7" t="str">
        <f t="shared" si="5"/>
        <v>$ 416,135,000</v>
      </c>
      <c r="H311" s="6" t="s">
        <v>11</v>
      </c>
      <c r="I311" s="3"/>
      <c r="J311" s="3"/>
      <c r="K311" s="3"/>
      <c r="L311" s="3"/>
    </row>
    <row r="312" ht="12.75" customHeight="1">
      <c r="A312" s="4">
        <v>43748.0</v>
      </c>
      <c r="B312" s="4" t="s">
        <v>81</v>
      </c>
      <c r="C312" s="5" t="s">
        <v>432</v>
      </c>
      <c r="D312" s="6" t="s">
        <v>23</v>
      </c>
      <c r="E312" s="7">
        <v>5.1E7</v>
      </c>
      <c r="F312" s="6">
        <v>100.0</v>
      </c>
      <c r="G312" s="7" t="str">
        <f t="shared" si="5"/>
        <v>$ 51,000,000</v>
      </c>
      <c r="H312" s="6" t="s">
        <v>433</v>
      </c>
      <c r="I312" s="3"/>
      <c r="J312" s="3"/>
      <c r="K312" s="3"/>
      <c r="L312" s="3"/>
    </row>
    <row r="313" ht="22.5" customHeight="1">
      <c r="A313" s="4">
        <v>43748.0</v>
      </c>
      <c r="B313" s="4" t="s">
        <v>17</v>
      </c>
      <c r="C313" s="5" t="s">
        <v>434</v>
      </c>
      <c r="D313" s="6" t="s">
        <v>23</v>
      </c>
      <c r="E313" s="7">
        <v>3.96E8</v>
      </c>
      <c r="F313" s="6">
        <v>100.0</v>
      </c>
      <c r="G313" s="7" t="str">
        <f t="shared" si="5"/>
        <v>$ 396,000,000</v>
      </c>
      <c r="H313" s="6" t="s">
        <v>435</v>
      </c>
      <c r="I313" s="3"/>
      <c r="J313" s="3"/>
      <c r="K313" s="3"/>
      <c r="L313" s="3"/>
    </row>
    <row r="314" ht="12.75" customHeight="1">
      <c r="A314" s="4">
        <v>43748.0</v>
      </c>
      <c r="B314" s="4" t="s">
        <v>8</v>
      </c>
      <c r="C314" s="5" t="s">
        <v>436</v>
      </c>
      <c r="D314" s="6" t="s">
        <v>16</v>
      </c>
      <c r="E314" s="7">
        <v>4.6743E7</v>
      </c>
      <c r="F314" s="6">
        <v>70.0</v>
      </c>
      <c r="G314" s="7" t="str">
        <f t="shared" si="5"/>
        <v>$ 32,720,100</v>
      </c>
      <c r="H314" s="6" t="s">
        <v>437</v>
      </c>
      <c r="I314" s="3"/>
      <c r="J314" s="3"/>
      <c r="K314" s="3"/>
      <c r="L314" s="3"/>
    </row>
    <row r="315" ht="22.5" customHeight="1">
      <c r="A315" s="4">
        <v>43748.0</v>
      </c>
      <c r="B315" s="4" t="s">
        <v>17</v>
      </c>
      <c r="C315" s="5" t="s">
        <v>438</v>
      </c>
      <c r="D315" s="6" t="s">
        <v>439</v>
      </c>
      <c r="E315" s="7">
        <v>2.382315E8</v>
      </c>
      <c r="F315" s="6">
        <v>70.0</v>
      </c>
      <c r="G315" s="7" t="str">
        <f t="shared" si="5"/>
        <v>$ 166,762,050</v>
      </c>
      <c r="H315" s="6" t="s">
        <v>440</v>
      </c>
      <c r="I315" s="3"/>
      <c r="J315" s="3"/>
      <c r="K315" s="3"/>
      <c r="L315" s="3"/>
    </row>
    <row r="316" ht="12.75" customHeight="1">
      <c r="A316" s="4">
        <v>43748.0</v>
      </c>
      <c r="B316" s="4" t="s">
        <v>81</v>
      </c>
      <c r="C316" s="5" t="s">
        <v>441</v>
      </c>
      <c r="D316" s="6" t="s">
        <v>16</v>
      </c>
      <c r="E316" s="7" t="str">
        <f>74563500+37065000</f>
        <v>$ 111,628,500</v>
      </c>
      <c r="F316" s="6">
        <v>70.0</v>
      </c>
      <c r="G316" s="7" t="str">
        <f t="shared" si="5"/>
        <v>$ 78,139,950</v>
      </c>
      <c r="H316" s="6" t="s">
        <v>385</v>
      </c>
      <c r="I316" s="3"/>
      <c r="J316" s="3"/>
      <c r="K316" s="3"/>
      <c r="L316" s="3"/>
    </row>
    <row r="317" ht="12.75" customHeight="1">
      <c r="A317" s="4">
        <v>43748.0</v>
      </c>
      <c r="B317" s="4" t="s">
        <v>111</v>
      </c>
      <c r="C317" s="5" t="s">
        <v>442</v>
      </c>
      <c r="D317" s="6" t="s">
        <v>38</v>
      </c>
      <c r="E317" s="7">
        <v>5.95665E7</v>
      </c>
      <c r="F317" s="6">
        <v>70.0</v>
      </c>
      <c r="G317" s="7" t="str">
        <f t="shared" si="5"/>
        <v>$ 41,696,550</v>
      </c>
      <c r="H317" s="6" t="s">
        <v>113</v>
      </c>
      <c r="I317" s="3"/>
      <c r="J317" s="3"/>
      <c r="K317" s="3"/>
      <c r="L317" s="3"/>
    </row>
    <row r="318" ht="12.75" customHeight="1">
      <c r="A318" s="4">
        <v>43748.0</v>
      </c>
      <c r="B318" s="6" t="s">
        <v>8</v>
      </c>
      <c r="C318" s="8" t="s">
        <v>443</v>
      </c>
      <c r="D318" s="6" t="s">
        <v>23</v>
      </c>
      <c r="E318" s="7">
        <v>1.118933E8</v>
      </c>
      <c r="F318" s="6">
        <v>70.0</v>
      </c>
      <c r="G318" s="7" t="str">
        <f t="shared" si="5"/>
        <v>$ 78,325,310</v>
      </c>
      <c r="H318" s="6" t="s">
        <v>105</v>
      </c>
      <c r="I318" s="3"/>
      <c r="J318" s="3"/>
      <c r="K318" s="3"/>
      <c r="L318" s="3"/>
    </row>
    <row r="319" ht="12.75" customHeight="1">
      <c r="A319" s="4">
        <v>43748.0</v>
      </c>
      <c r="B319" s="6" t="s">
        <v>66</v>
      </c>
      <c r="C319" s="8" t="s">
        <v>444</v>
      </c>
      <c r="D319" s="6" t="s">
        <v>76</v>
      </c>
      <c r="E319" s="7">
        <v>3.1533E7</v>
      </c>
      <c r="F319" s="6">
        <v>70.0</v>
      </c>
      <c r="G319" s="7" t="str">
        <f t="shared" si="5"/>
        <v>$ 22,073,100</v>
      </c>
      <c r="H319" s="6" t="s">
        <v>97</v>
      </c>
      <c r="I319" s="3"/>
      <c r="J319" s="3"/>
      <c r="K319" s="3"/>
      <c r="L319" s="3"/>
    </row>
    <row r="320" ht="12.75" customHeight="1">
      <c r="A320" s="4">
        <v>43748.0</v>
      </c>
      <c r="B320" s="4" t="s">
        <v>17</v>
      </c>
      <c r="C320" s="5" t="s">
        <v>445</v>
      </c>
      <c r="D320" s="6" t="s">
        <v>23</v>
      </c>
      <c r="E320" s="7">
        <v>1.414004769E9</v>
      </c>
      <c r="F320" s="6">
        <v>70.0</v>
      </c>
      <c r="G320" s="7" t="str">
        <f t="shared" si="5"/>
        <v>$ 989,803,338</v>
      </c>
      <c r="H320" s="6" t="s">
        <v>446</v>
      </c>
      <c r="I320" s="3"/>
      <c r="J320" s="3"/>
      <c r="K320" s="3"/>
      <c r="L320" s="3"/>
    </row>
    <row r="321" ht="22.5" customHeight="1">
      <c r="A321" s="4">
        <v>43748.0</v>
      </c>
      <c r="B321" s="4" t="s">
        <v>17</v>
      </c>
      <c r="C321" s="5" t="s">
        <v>447</v>
      </c>
      <c r="D321" s="6" t="s">
        <v>13</v>
      </c>
      <c r="E321" s="7">
        <v>1.534E7</v>
      </c>
      <c r="F321" s="6">
        <v>70.0</v>
      </c>
      <c r="G321" s="7" t="str">
        <f t="shared" si="5"/>
        <v>$ 10,738,000</v>
      </c>
      <c r="H321" s="6" t="s">
        <v>102</v>
      </c>
      <c r="I321" s="3"/>
      <c r="J321" s="3"/>
      <c r="K321" s="3"/>
      <c r="L321" s="3"/>
    </row>
    <row r="322" ht="12.75" customHeight="1">
      <c r="A322" s="4">
        <v>43748.0</v>
      </c>
      <c r="B322" s="4" t="s">
        <v>17</v>
      </c>
      <c r="C322" s="5" t="s">
        <v>448</v>
      </c>
      <c r="D322" s="6" t="s">
        <v>16</v>
      </c>
      <c r="E322" s="7">
        <v>1.86E8</v>
      </c>
      <c r="F322" s="6">
        <v>70.0</v>
      </c>
      <c r="G322" s="7" t="str">
        <f t="shared" si="5"/>
        <v>$ 130,200,000</v>
      </c>
      <c r="H322" s="6" t="s">
        <v>119</v>
      </c>
      <c r="I322" s="3"/>
      <c r="J322" s="3"/>
      <c r="K322" s="3"/>
      <c r="L322" s="3"/>
    </row>
    <row r="323" ht="22.5" customHeight="1">
      <c r="A323" s="4">
        <v>43748.0</v>
      </c>
      <c r="B323" s="4" t="s">
        <v>81</v>
      </c>
      <c r="C323" s="5" t="s">
        <v>449</v>
      </c>
      <c r="D323" s="6" t="s">
        <v>13</v>
      </c>
      <c r="E323" s="7">
        <v>1.62E7</v>
      </c>
      <c r="F323" s="6">
        <v>70.0</v>
      </c>
      <c r="G323" s="7" t="str">
        <f t="shared" si="5"/>
        <v>$ 11,340,000</v>
      </c>
      <c r="H323" s="6" t="s">
        <v>102</v>
      </c>
      <c r="I323" s="3"/>
      <c r="J323" s="3"/>
      <c r="K323" s="3"/>
      <c r="L323" s="3"/>
    </row>
    <row r="324" ht="12.75" customHeight="1">
      <c r="A324" s="4">
        <v>43748.0</v>
      </c>
      <c r="B324" s="4" t="s">
        <v>8</v>
      </c>
      <c r="C324" s="5" t="s">
        <v>450</v>
      </c>
      <c r="D324" s="6" t="s">
        <v>13</v>
      </c>
      <c r="E324" s="7">
        <v>3.0792E7</v>
      </c>
      <c r="F324" s="6">
        <v>70.0</v>
      </c>
      <c r="G324" s="7" t="str">
        <f t="shared" si="5"/>
        <v>$ 21,554,400</v>
      </c>
      <c r="H324" s="6" t="s">
        <v>451</v>
      </c>
      <c r="I324" s="3"/>
      <c r="J324" s="3"/>
      <c r="K324" s="3"/>
      <c r="L324" s="3"/>
    </row>
    <row r="325" ht="12.75" customHeight="1">
      <c r="A325" s="4">
        <v>43748.0</v>
      </c>
      <c r="B325" s="4" t="s">
        <v>25</v>
      </c>
      <c r="C325" s="5" t="s">
        <v>452</v>
      </c>
      <c r="D325" s="6" t="s">
        <v>16</v>
      </c>
      <c r="E325" s="7">
        <v>1728000.0</v>
      </c>
      <c r="F325" s="6">
        <v>70.0</v>
      </c>
      <c r="G325" s="7" t="str">
        <f t="shared" si="5"/>
        <v>$ 1,209,600</v>
      </c>
      <c r="H325" s="6" t="s">
        <v>11</v>
      </c>
      <c r="I325" s="3"/>
      <c r="J325" s="3"/>
      <c r="K325" s="3"/>
      <c r="L325" s="3"/>
    </row>
    <row r="326" ht="12.75" customHeight="1">
      <c r="A326" s="4">
        <v>43748.0</v>
      </c>
      <c r="B326" s="4" t="s">
        <v>17</v>
      </c>
      <c r="C326" s="5" t="s">
        <v>453</v>
      </c>
      <c r="D326" s="6" t="s">
        <v>10</v>
      </c>
      <c r="E326" s="7">
        <v>2.9279572E7</v>
      </c>
      <c r="F326" s="6">
        <v>70.0</v>
      </c>
      <c r="G326" s="7" t="str">
        <f t="shared" si="5"/>
        <v>$ 20,495,700</v>
      </c>
      <c r="H326" s="6" t="s">
        <v>53</v>
      </c>
      <c r="I326" s="3"/>
      <c r="J326" s="3"/>
      <c r="K326" s="3"/>
      <c r="L326" s="3"/>
    </row>
    <row r="327" ht="12.75" customHeight="1">
      <c r="A327" s="4">
        <v>43748.0</v>
      </c>
      <c r="B327" s="4" t="s">
        <v>8</v>
      </c>
      <c r="C327" s="5" t="s">
        <v>454</v>
      </c>
      <c r="D327" s="6" t="s">
        <v>23</v>
      </c>
      <c r="E327" s="7">
        <v>1.981421E8</v>
      </c>
      <c r="F327" s="6">
        <v>70.0</v>
      </c>
      <c r="G327" s="7" t="str">
        <f t="shared" si="5"/>
        <v>$ 138,699,470</v>
      </c>
      <c r="H327" s="6" t="s">
        <v>53</v>
      </c>
      <c r="I327" s="3"/>
      <c r="J327" s="3"/>
      <c r="K327" s="3"/>
      <c r="L327" s="3"/>
    </row>
    <row r="328" ht="24.0" customHeight="1">
      <c r="A328" s="4">
        <v>43748.0</v>
      </c>
      <c r="B328" s="4" t="s">
        <v>17</v>
      </c>
      <c r="C328" s="5" t="s">
        <v>455</v>
      </c>
      <c r="D328" s="6" t="s">
        <v>76</v>
      </c>
      <c r="E328" s="7">
        <v>1.171455E8</v>
      </c>
      <c r="F328" s="6">
        <v>70.0</v>
      </c>
      <c r="G328" s="7" t="str">
        <f t="shared" si="5"/>
        <v>$ 82,001,850</v>
      </c>
      <c r="H328" s="6" t="s">
        <v>11</v>
      </c>
      <c r="I328" s="3"/>
      <c r="J328" s="3"/>
      <c r="K328" s="3"/>
      <c r="L328" s="3"/>
    </row>
    <row r="329" ht="12.75" customHeight="1">
      <c r="A329" s="4">
        <v>43748.0</v>
      </c>
      <c r="B329" s="6" t="s">
        <v>66</v>
      </c>
      <c r="C329" s="8" t="s">
        <v>456</v>
      </c>
      <c r="D329" s="6" t="s">
        <v>38</v>
      </c>
      <c r="E329" s="7">
        <v>3.93765E7</v>
      </c>
      <c r="F329" s="6">
        <v>70.0</v>
      </c>
      <c r="G329" s="7" t="str">
        <f t="shared" si="5"/>
        <v>$ 27,563,550</v>
      </c>
      <c r="H329" s="6" t="s">
        <v>97</v>
      </c>
      <c r="I329" s="3"/>
      <c r="J329" s="3"/>
      <c r="K329" s="3"/>
      <c r="L329" s="3"/>
    </row>
    <row r="330" ht="12.75" customHeight="1">
      <c r="A330" s="4">
        <v>43748.0</v>
      </c>
      <c r="B330" s="4" t="s">
        <v>17</v>
      </c>
      <c r="C330" s="5" t="s">
        <v>457</v>
      </c>
      <c r="D330" s="6" t="s">
        <v>16</v>
      </c>
      <c r="E330" s="7">
        <v>1.66461E8</v>
      </c>
      <c r="F330" s="6">
        <v>70.0</v>
      </c>
      <c r="G330" s="7" t="str">
        <f t="shared" si="5"/>
        <v>$ 116,522,700</v>
      </c>
      <c r="H330" s="6" t="s">
        <v>281</v>
      </c>
      <c r="I330" s="3"/>
      <c r="J330" s="3"/>
      <c r="K330" s="3"/>
      <c r="L330" s="3"/>
    </row>
    <row r="331" ht="12.75" customHeight="1">
      <c r="A331" s="4">
        <v>43748.0</v>
      </c>
      <c r="B331" s="4" t="s">
        <v>275</v>
      </c>
      <c r="C331" s="5" t="s">
        <v>458</v>
      </c>
      <c r="D331" s="6" t="s">
        <v>38</v>
      </c>
      <c r="E331" s="7">
        <v>1.31766E8</v>
      </c>
      <c r="F331" s="6">
        <v>70.0</v>
      </c>
      <c r="G331" s="7" t="str">
        <f t="shared" si="5"/>
        <v>$ 92,236,200</v>
      </c>
      <c r="H331" s="6" t="s">
        <v>53</v>
      </c>
      <c r="I331" s="3"/>
      <c r="J331" s="3"/>
      <c r="K331" s="3"/>
      <c r="L331" s="3"/>
    </row>
    <row r="332" ht="24.0" customHeight="1">
      <c r="A332" s="4">
        <v>43748.0</v>
      </c>
      <c r="B332" s="4" t="s">
        <v>25</v>
      </c>
      <c r="C332" s="5" t="s">
        <v>459</v>
      </c>
      <c r="D332" s="6" t="s">
        <v>13</v>
      </c>
      <c r="E332" s="7">
        <v>1.009E8</v>
      </c>
      <c r="F332" s="6">
        <v>70.0</v>
      </c>
      <c r="G332" s="7" t="str">
        <f t="shared" si="5"/>
        <v>$ 70,630,000</v>
      </c>
      <c r="H332" s="6" t="s">
        <v>11</v>
      </c>
      <c r="I332" s="3"/>
      <c r="J332" s="3"/>
      <c r="K332" s="3"/>
      <c r="L332" s="3"/>
    </row>
    <row r="333" ht="12.75" customHeight="1">
      <c r="A333" s="4">
        <v>43748.0</v>
      </c>
      <c r="B333" s="4" t="s">
        <v>17</v>
      </c>
      <c r="C333" s="5" t="s">
        <v>460</v>
      </c>
      <c r="D333" s="6" t="s">
        <v>10</v>
      </c>
      <c r="E333" s="7">
        <v>1.5793717E8</v>
      </c>
      <c r="F333" s="6">
        <v>70.0</v>
      </c>
      <c r="G333" s="7" t="str">
        <f t="shared" si="5"/>
        <v>$ 110,556,019</v>
      </c>
      <c r="H333" s="6" t="s">
        <v>11</v>
      </c>
      <c r="I333" s="3"/>
      <c r="J333" s="3"/>
      <c r="K333" s="3"/>
      <c r="L333" s="3"/>
    </row>
    <row r="334" ht="12.75" customHeight="1">
      <c r="A334" s="4">
        <v>43748.0</v>
      </c>
      <c r="B334" s="4" t="s">
        <v>66</v>
      </c>
      <c r="C334" s="5" t="s">
        <v>461</v>
      </c>
      <c r="D334" s="6" t="s">
        <v>10</v>
      </c>
      <c r="E334" s="7">
        <v>4.64305E7</v>
      </c>
      <c r="F334" s="6">
        <v>70.0</v>
      </c>
      <c r="G334" s="7" t="str">
        <f t="shared" si="5"/>
        <v>$ 32,501,350</v>
      </c>
      <c r="H334" s="6" t="s">
        <v>11</v>
      </c>
      <c r="I334" s="3"/>
      <c r="J334" s="3"/>
      <c r="K334" s="3"/>
      <c r="L334" s="3"/>
    </row>
    <row r="335" ht="12.75" customHeight="1">
      <c r="A335" s="4">
        <v>43748.0</v>
      </c>
      <c r="B335" s="4" t="s">
        <v>25</v>
      </c>
      <c r="C335" s="5" t="s">
        <v>462</v>
      </c>
      <c r="D335" s="6" t="s">
        <v>92</v>
      </c>
      <c r="E335" s="7">
        <v>3.79755E8</v>
      </c>
      <c r="F335" s="6">
        <v>70.0</v>
      </c>
      <c r="G335" s="7" t="str">
        <f t="shared" si="5"/>
        <v>$ 265,828,500</v>
      </c>
      <c r="H335" s="6" t="s">
        <v>11</v>
      </c>
      <c r="I335" s="3"/>
      <c r="J335" s="3"/>
      <c r="K335" s="3"/>
      <c r="L335" s="3"/>
    </row>
    <row r="336" ht="12.75" customHeight="1">
      <c r="A336" s="4">
        <v>43748.0</v>
      </c>
      <c r="B336" s="4" t="s">
        <v>66</v>
      </c>
      <c r="C336" s="5" t="s">
        <v>463</v>
      </c>
      <c r="D336" s="6" t="s">
        <v>10</v>
      </c>
      <c r="E336" s="7">
        <v>5.9724E7</v>
      </c>
      <c r="F336" s="6" t="s">
        <v>126</v>
      </c>
      <c r="G336" s="7" t="s">
        <v>121</v>
      </c>
      <c r="H336" s="6" t="s">
        <v>11</v>
      </c>
      <c r="I336" s="3"/>
      <c r="J336" s="3"/>
      <c r="K336" s="3"/>
      <c r="L336" s="3"/>
    </row>
    <row r="337" ht="24.0" customHeight="1">
      <c r="A337" s="4">
        <v>43748.0</v>
      </c>
      <c r="B337" s="4" t="s">
        <v>17</v>
      </c>
      <c r="C337" s="5" t="s">
        <v>464</v>
      </c>
      <c r="D337" s="6" t="s">
        <v>38</v>
      </c>
      <c r="E337" s="7">
        <v>9.7335E7</v>
      </c>
      <c r="F337" s="6">
        <v>70.0</v>
      </c>
      <c r="G337" s="7" t="str">
        <f t="shared" ref="G337:G495" si="6">E337*F337/100</f>
        <v>$ 68,134,500</v>
      </c>
      <c r="H337" s="6" t="s">
        <v>11</v>
      </c>
      <c r="I337" s="3"/>
      <c r="J337" s="3"/>
      <c r="K337" s="3"/>
      <c r="L337" s="3"/>
    </row>
    <row r="338" ht="24.0" customHeight="1">
      <c r="A338" s="4">
        <v>43748.0</v>
      </c>
      <c r="B338" s="4" t="s">
        <v>108</v>
      </c>
      <c r="C338" s="5" t="s">
        <v>465</v>
      </c>
      <c r="D338" s="6" t="s">
        <v>23</v>
      </c>
      <c r="E338" s="7">
        <v>4.079865E8</v>
      </c>
      <c r="F338" s="6">
        <v>70.0</v>
      </c>
      <c r="G338" s="7" t="str">
        <f t="shared" si="6"/>
        <v>$ 285,590,550</v>
      </c>
      <c r="H338" s="6" t="s">
        <v>11</v>
      </c>
      <c r="I338" s="3"/>
      <c r="J338" s="3"/>
      <c r="K338" s="3"/>
      <c r="L338" s="3"/>
    </row>
    <row r="339" ht="12.75" customHeight="1">
      <c r="A339" s="4">
        <v>43748.0</v>
      </c>
      <c r="B339" s="4" t="s">
        <v>64</v>
      </c>
      <c r="C339" s="5" t="s">
        <v>466</v>
      </c>
      <c r="D339" s="6" t="s">
        <v>147</v>
      </c>
      <c r="E339" s="7">
        <v>6.938985E8</v>
      </c>
      <c r="F339" s="6">
        <v>70.0</v>
      </c>
      <c r="G339" s="7" t="str">
        <f t="shared" si="6"/>
        <v>$ 485,728,950</v>
      </c>
      <c r="H339" s="6" t="s">
        <v>11</v>
      </c>
      <c r="I339" s="3"/>
      <c r="J339" s="3"/>
      <c r="K339" s="3"/>
      <c r="L339" s="3"/>
    </row>
    <row r="340" ht="12.75" customHeight="1">
      <c r="A340" s="4">
        <v>43748.0</v>
      </c>
      <c r="B340" s="4" t="s">
        <v>81</v>
      </c>
      <c r="C340" s="5" t="s">
        <v>467</v>
      </c>
      <c r="D340" s="6" t="s">
        <v>10</v>
      </c>
      <c r="E340" s="7">
        <v>7.9356E7</v>
      </c>
      <c r="F340" s="6">
        <v>70.0</v>
      </c>
      <c r="G340" s="7" t="str">
        <f t="shared" si="6"/>
        <v>$ 55,549,200</v>
      </c>
      <c r="H340" s="6" t="s">
        <v>11</v>
      </c>
      <c r="I340" s="3"/>
      <c r="J340" s="3"/>
      <c r="K340" s="3"/>
      <c r="L340" s="3"/>
    </row>
    <row r="341" ht="12.75" customHeight="1">
      <c r="A341" s="4">
        <v>43748.0</v>
      </c>
      <c r="B341" s="4" t="s">
        <v>66</v>
      </c>
      <c r="C341" s="5" t="s">
        <v>468</v>
      </c>
      <c r="D341" s="6" t="s">
        <v>16</v>
      </c>
      <c r="E341" s="7">
        <v>8.23305E7</v>
      </c>
      <c r="F341" s="6">
        <v>70.0</v>
      </c>
      <c r="G341" s="7" t="str">
        <f t="shared" si="6"/>
        <v>$ 57,631,350</v>
      </c>
      <c r="H341" s="6" t="s">
        <v>11</v>
      </c>
      <c r="I341" s="3"/>
      <c r="J341" s="3"/>
      <c r="K341" s="3"/>
      <c r="L341" s="3"/>
    </row>
    <row r="342" ht="12.75" customHeight="1">
      <c r="A342" s="4">
        <v>43748.0</v>
      </c>
      <c r="B342" s="4" t="s">
        <v>66</v>
      </c>
      <c r="C342" s="5" t="s">
        <v>469</v>
      </c>
      <c r="D342" s="6" t="s">
        <v>76</v>
      </c>
      <c r="E342" s="7">
        <v>1.027824E9</v>
      </c>
      <c r="F342" s="6">
        <v>70.0</v>
      </c>
      <c r="G342" s="7" t="str">
        <f t="shared" si="6"/>
        <v>$ 719,476,800</v>
      </c>
      <c r="H342" s="6" t="s">
        <v>11</v>
      </c>
      <c r="I342" s="3"/>
      <c r="J342" s="3"/>
      <c r="K342" s="3"/>
      <c r="L342" s="3"/>
    </row>
    <row r="343" ht="12.75" customHeight="1">
      <c r="A343" s="4">
        <v>43748.0</v>
      </c>
      <c r="B343" s="4" t="s">
        <v>47</v>
      </c>
      <c r="C343" s="5" t="s">
        <v>470</v>
      </c>
      <c r="D343" s="6" t="s">
        <v>16</v>
      </c>
      <c r="E343" s="7">
        <v>1.92858E8</v>
      </c>
      <c r="F343" s="6">
        <v>70.0</v>
      </c>
      <c r="G343" s="7" t="str">
        <f t="shared" si="6"/>
        <v>$ 135,000,600</v>
      </c>
      <c r="H343" s="6" t="s">
        <v>471</v>
      </c>
      <c r="I343" s="3"/>
      <c r="J343" s="3"/>
      <c r="K343" s="3"/>
      <c r="L343" s="3"/>
    </row>
    <row r="344" ht="12.75" customHeight="1">
      <c r="A344" s="4">
        <v>43748.0</v>
      </c>
      <c r="B344" s="4" t="s">
        <v>47</v>
      </c>
      <c r="C344" s="5" t="s">
        <v>472</v>
      </c>
      <c r="D344" s="6" t="s">
        <v>10</v>
      </c>
      <c r="E344" s="7">
        <v>1368083.0</v>
      </c>
      <c r="F344" s="6">
        <v>70.0</v>
      </c>
      <c r="G344" s="7" t="str">
        <f t="shared" si="6"/>
        <v>$ 957,658</v>
      </c>
      <c r="H344" s="6" t="s">
        <v>188</v>
      </c>
      <c r="I344" s="3"/>
      <c r="J344" s="3"/>
      <c r="K344" s="3"/>
      <c r="L344" s="3"/>
    </row>
    <row r="345" ht="12.75" customHeight="1">
      <c r="A345" s="4">
        <v>43748.0</v>
      </c>
      <c r="B345" s="4" t="s">
        <v>66</v>
      </c>
      <c r="C345" s="5" t="s">
        <v>473</v>
      </c>
      <c r="D345" s="6" t="s">
        <v>13</v>
      </c>
      <c r="E345" s="7">
        <v>2.8E7</v>
      </c>
      <c r="F345" s="6">
        <v>70.0</v>
      </c>
      <c r="G345" s="7" t="str">
        <f t="shared" si="6"/>
        <v>$ 19,600,000</v>
      </c>
      <c r="H345" s="6" t="s">
        <v>115</v>
      </c>
      <c r="I345" s="3"/>
      <c r="J345" s="3"/>
      <c r="K345" s="3"/>
      <c r="L345" s="3"/>
    </row>
    <row r="346" ht="12.75" customHeight="1">
      <c r="A346" s="4">
        <v>43749.0</v>
      </c>
      <c r="B346" s="4" t="s">
        <v>17</v>
      </c>
      <c r="C346" s="5" t="s">
        <v>474</v>
      </c>
      <c r="D346" s="6" t="s">
        <v>23</v>
      </c>
      <c r="E346" s="7">
        <v>2.863575E8</v>
      </c>
      <c r="F346" s="6">
        <v>70.0</v>
      </c>
      <c r="G346" s="7" t="str">
        <f t="shared" si="6"/>
        <v>$ 200,450,250</v>
      </c>
      <c r="H346" s="6" t="s">
        <v>121</v>
      </c>
      <c r="I346" s="3"/>
      <c r="J346" s="3"/>
      <c r="K346" s="3"/>
      <c r="L346" s="3"/>
    </row>
    <row r="347" ht="12.75" customHeight="1">
      <c r="A347" s="4">
        <v>43749.0</v>
      </c>
      <c r="B347" s="6" t="s">
        <v>47</v>
      </c>
      <c r="C347" s="5" t="s">
        <v>475</v>
      </c>
      <c r="D347" s="6" t="s">
        <v>23</v>
      </c>
      <c r="E347" s="7">
        <v>3.33623353E9</v>
      </c>
      <c r="F347" s="6">
        <v>70.0</v>
      </c>
      <c r="G347" s="7" t="str">
        <f t="shared" si="6"/>
        <v>$ 2,335,363,471</v>
      </c>
      <c r="H347" s="6" t="s">
        <v>381</v>
      </c>
      <c r="I347" s="3"/>
      <c r="J347" s="3"/>
      <c r="K347" s="3"/>
      <c r="L347" s="3"/>
    </row>
    <row r="348" ht="12.75" customHeight="1">
      <c r="A348" s="4">
        <v>43749.0</v>
      </c>
      <c r="B348" s="6" t="s">
        <v>21</v>
      </c>
      <c r="C348" s="5" t="s">
        <v>476</v>
      </c>
      <c r="D348" s="6" t="s">
        <v>16</v>
      </c>
      <c r="E348" s="7">
        <v>6.618E8</v>
      </c>
      <c r="F348" s="6">
        <v>70.0</v>
      </c>
      <c r="G348" s="7" t="str">
        <f t="shared" si="6"/>
        <v>$ 463,260,000</v>
      </c>
      <c r="H348" s="6" t="s">
        <v>165</v>
      </c>
      <c r="I348" s="3"/>
      <c r="J348" s="3"/>
      <c r="K348" s="3"/>
      <c r="L348" s="3"/>
    </row>
    <row r="349" ht="12.75" customHeight="1">
      <c r="A349" s="4">
        <v>43749.0</v>
      </c>
      <c r="B349" s="6" t="s">
        <v>25</v>
      </c>
      <c r="C349" s="5" t="s">
        <v>477</v>
      </c>
      <c r="D349" s="6" t="s">
        <v>16</v>
      </c>
      <c r="E349" s="7">
        <v>2.138433E8</v>
      </c>
      <c r="F349" s="6">
        <v>70.0</v>
      </c>
      <c r="G349" s="7" t="str">
        <f t="shared" si="6"/>
        <v>$ 149,690,310</v>
      </c>
      <c r="H349" s="6" t="s">
        <v>381</v>
      </c>
      <c r="I349" s="3"/>
      <c r="J349" s="3"/>
      <c r="K349" s="3"/>
      <c r="L349" s="3"/>
    </row>
    <row r="350" ht="12.75" customHeight="1">
      <c r="A350" s="4">
        <v>43749.0</v>
      </c>
      <c r="B350" s="6" t="s">
        <v>17</v>
      </c>
      <c r="C350" s="8" t="s">
        <v>478</v>
      </c>
      <c r="D350" s="6" t="s">
        <v>76</v>
      </c>
      <c r="E350" s="7">
        <v>3.01395E7</v>
      </c>
      <c r="F350" s="6">
        <v>70.0</v>
      </c>
      <c r="G350" s="7" t="str">
        <f t="shared" si="6"/>
        <v>$ 21,097,650</v>
      </c>
      <c r="H350" s="6" t="s">
        <v>97</v>
      </c>
      <c r="I350" s="3"/>
      <c r="J350" s="3"/>
      <c r="K350" s="3"/>
      <c r="L350" s="3"/>
    </row>
    <row r="351" ht="12.75" customHeight="1">
      <c r="A351" s="4">
        <v>43749.0</v>
      </c>
      <c r="B351" s="6" t="s">
        <v>275</v>
      </c>
      <c r="C351" s="8" t="s">
        <v>479</v>
      </c>
      <c r="D351" s="6" t="s">
        <v>16</v>
      </c>
      <c r="E351" s="7">
        <v>6.864E7</v>
      </c>
      <c r="F351" s="6">
        <v>70.0</v>
      </c>
      <c r="G351" s="7" t="str">
        <f t="shared" si="6"/>
        <v>$ 48,048,000</v>
      </c>
      <c r="H351" s="6" t="s">
        <v>105</v>
      </c>
      <c r="I351" s="3"/>
      <c r="J351" s="3"/>
      <c r="K351" s="3"/>
      <c r="L351" s="3"/>
    </row>
    <row r="352" ht="12.75" customHeight="1">
      <c r="A352" s="4">
        <v>43749.0</v>
      </c>
      <c r="B352" s="4" t="s">
        <v>108</v>
      </c>
      <c r="C352" s="5" t="s">
        <v>480</v>
      </c>
      <c r="D352" s="6" t="s">
        <v>92</v>
      </c>
      <c r="E352" s="7">
        <v>5.233005E8</v>
      </c>
      <c r="F352" s="6">
        <v>70.0</v>
      </c>
      <c r="G352" s="7" t="str">
        <f t="shared" si="6"/>
        <v>$ 366,310,350</v>
      </c>
      <c r="H352" s="6" t="s">
        <v>11</v>
      </c>
      <c r="I352" s="3"/>
      <c r="J352" s="3"/>
      <c r="K352" s="3"/>
      <c r="L352" s="3"/>
    </row>
    <row r="353" ht="12.75" customHeight="1">
      <c r="A353" s="4">
        <v>43749.0</v>
      </c>
      <c r="B353" s="4" t="s">
        <v>32</v>
      </c>
      <c r="C353" s="5" t="s">
        <v>481</v>
      </c>
      <c r="D353" s="6" t="s">
        <v>23</v>
      </c>
      <c r="E353" s="7">
        <v>2.436E8</v>
      </c>
      <c r="F353" s="6">
        <v>70.0</v>
      </c>
      <c r="G353" s="7" t="str">
        <f t="shared" si="6"/>
        <v>$ 170,520,000</v>
      </c>
      <c r="H353" s="6" t="s">
        <v>119</v>
      </c>
      <c r="I353" s="3"/>
      <c r="J353" s="3"/>
      <c r="K353" s="3"/>
      <c r="L353" s="3"/>
    </row>
    <row r="354" ht="12.75" customHeight="1">
      <c r="A354" s="4">
        <v>43749.0</v>
      </c>
      <c r="B354" s="4" t="s">
        <v>66</v>
      </c>
      <c r="C354" s="5" t="s">
        <v>482</v>
      </c>
      <c r="D354" s="6" t="s">
        <v>213</v>
      </c>
      <c r="E354" s="7">
        <v>1.310655E8</v>
      </c>
      <c r="F354" s="6">
        <v>70.0</v>
      </c>
      <c r="G354" s="7" t="str">
        <f t="shared" si="6"/>
        <v>$ 91,745,850</v>
      </c>
      <c r="H354" s="6" t="s">
        <v>11</v>
      </c>
      <c r="I354" s="3"/>
      <c r="J354" s="3"/>
      <c r="K354" s="3"/>
      <c r="L354" s="3"/>
    </row>
    <row r="355" ht="22.5" customHeight="1">
      <c r="A355" s="4">
        <v>43749.0</v>
      </c>
      <c r="B355" s="4" t="s">
        <v>81</v>
      </c>
      <c r="C355" s="5" t="s">
        <v>483</v>
      </c>
      <c r="D355" s="6" t="s">
        <v>76</v>
      </c>
      <c r="E355" s="7">
        <v>1.510335E8</v>
      </c>
      <c r="F355" s="6">
        <v>70.0</v>
      </c>
      <c r="G355" s="7" t="str">
        <f t="shared" si="6"/>
        <v>$ 105,723,450</v>
      </c>
      <c r="H355" s="6" t="s">
        <v>102</v>
      </c>
      <c r="I355" s="3"/>
      <c r="J355" s="3"/>
      <c r="K355" s="3"/>
      <c r="L355" s="3"/>
    </row>
    <row r="356" ht="24.0" customHeight="1">
      <c r="A356" s="4">
        <v>43749.0</v>
      </c>
      <c r="B356" s="4" t="s">
        <v>17</v>
      </c>
      <c r="C356" s="5" t="s">
        <v>484</v>
      </c>
      <c r="D356" s="6" t="s">
        <v>69</v>
      </c>
      <c r="E356" s="7">
        <v>8103750.0</v>
      </c>
      <c r="F356" s="6">
        <v>70.0</v>
      </c>
      <c r="G356" s="7" t="str">
        <f t="shared" si="6"/>
        <v>$ 5,672,625</v>
      </c>
      <c r="H356" s="6" t="s">
        <v>11</v>
      </c>
      <c r="I356" s="3"/>
      <c r="J356" s="3"/>
      <c r="K356" s="3"/>
      <c r="L356" s="3"/>
    </row>
    <row r="357" ht="12.75" customHeight="1">
      <c r="A357" s="4">
        <v>43749.0</v>
      </c>
      <c r="B357" s="4" t="s">
        <v>64</v>
      </c>
      <c r="C357" s="5" t="s">
        <v>485</v>
      </c>
      <c r="D357" s="6" t="s">
        <v>10</v>
      </c>
      <c r="E357" s="7">
        <v>6.71666625E8</v>
      </c>
      <c r="F357" s="6">
        <v>70.0</v>
      </c>
      <c r="G357" s="7" t="str">
        <f t="shared" si="6"/>
        <v>$ 470,166,638</v>
      </c>
      <c r="H357" s="6" t="s">
        <v>11</v>
      </c>
      <c r="I357" s="3"/>
      <c r="J357" s="3"/>
      <c r="K357" s="3"/>
      <c r="L357" s="3"/>
    </row>
    <row r="358" ht="12.75" customHeight="1">
      <c r="A358" s="4">
        <v>43749.0</v>
      </c>
      <c r="B358" s="4" t="s">
        <v>8</v>
      </c>
      <c r="C358" s="5" t="s">
        <v>486</v>
      </c>
      <c r="D358" s="6" t="s">
        <v>16</v>
      </c>
      <c r="E358" s="7">
        <v>3.79533E8</v>
      </c>
      <c r="F358" s="6">
        <v>70.0</v>
      </c>
      <c r="G358" s="7" t="str">
        <f t="shared" si="6"/>
        <v>$ 265,673,100</v>
      </c>
      <c r="H358" s="6" t="s">
        <v>11</v>
      </c>
      <c r="I358" s="3"/>
      <c r="J358" s="3"/>
      <c r="K358" s="3"/>
      <c r="L358" s="3"/>
    </row>
    <row r="359" ht="24.0" customHeight="1">
      <c r="A359" s="4">
        <v>43749.0</v>
      </c>
      <c r="B359" s="4" t="s">
        <v>47</v>
      </c>
      <c r="C359" s="5" t="s">
        <v>487</v>
      </c>
      <c r="D359" s="6" t="s">
        <v>16</v>
      </c>
      <c r="E359" s="7">
        <v>1.552335E8</v>
      </c>
      <c r="F359" s="6">
        <v>70.0</v>
      </c>
      <c r="G359" s="7" t="str">
        <f t="shared" si="6"/>
        <v>$ 108,663,450</v>
      </c>
      <c r="H359" s="6" t="s">
        <v>11</v>
      </c>
      <c r="I359" s="3"/>
      <c r="J359" s="3"/>
      <c r="K359" s="3"/>
      <c r="L359" s="3"/>
    </row>
    <row r="360" ht="24.0" customHeight="1">
      <c r="A360" s="4">
        <v>43749.0</v>
      </c>
      <c r="B360" s="4" t="s">
        <v>21</v>
      </c>
      <c r="C360" s="5" t="s">
        <v>488</v>
      </c>
      <c r="D360" s="6" t="s">
        <v>38</v>
      </c>
      <c r="E360" s="7">
        <v>2.804347E8</v>
      </c>
      <c r="F360" s="6">
        <v>70.0</v>
      </c>
      <c r="G360" s="7" t="str">
        <f t="shared" si="6"/>
        <v>$ 196,304,290</v>
      </c>
      <c r="H360" s="6" t="s">
        <v>11</v>
      </c>
      <c r="I360" s="3"/>
      <c r="J360" s="3"/>
      <c r="K360" s="3"/>
      <c r="L360" s="3"/>
    </row>
    <row r="361" ht="12.75" customHeight="1">
      <c r="A361" s="4">
        <v>43749.0</v>
      </c>
      <c r="B361" s="4" t="s">
        <v>17</v>
      </c>
      <c r="C361" s="5" t="s">
        <v>489</v>
      </c>
      <c r="D361" s="6" t="s">
        <v>69</v>
      </c>
      <c r="E361" s="7" t="str">
        <f>250000+150000+50000+350000+80000+400000+350000+80000+250000+350000</f>
        <v>$ 2,310,000</v>
      </c>
      <c r="F361" s="6">
        <v>70.0</v>
      </c>
      <c r="G361" s="7" t="str">
        <f t="shared" si="6"/>
        <v>$ 1,617,000</v>
      </c>
      <c r="H361" s="6" t="s">
        <v>11</v>
      </c>
      <c r="I361" s="3"/>
      <c r="J361" s="3"/>
      <c r="K361" s="3"/>
      <c r="L361" s="3"/>
    </row>
    <row r="362" ht="12.75" customHeight="1">
      <c r="A362" s="4">
        <v>43749.0</v>
      </c>
      <c r="B362" s="4" t="s">
        <v>17</v>
      </c>
      <c r="C362" s="5" t="s">
        <v>490</v>
      </c>
      <c r="D362" s="6" t="s">
        <v>16</v>
      </c>
      <c r="E362" s="7">
        <v>1.7952E8</v>
      </c>
      <c r="F362" s="6">
        <v>70.0</v>
      </c>
      <c r="G362" s="7" t="str">
        <f t="shared" si="6"/>
        <v>$ 125,664,000</v>
      </c>
      <c r="H362" s="6" t="s">
        <v>61</v>
      </c>
      <c r="I362" s="3"/>
      <c r="J362" s="3"/>
      <c r="K362" s="3"/>
      <c r="L362" s="3"/>
    </row>
    <row r="363" ht="12.75" customHeight="1">
      <c r="A363" s="4">
        <v>43753.0</v>
      </c>
      <c r="B363" s="6" t="s">
        <v>66</v>
      </c>
      <c r="C363" s="5" t="s">
        <v>491</v>
      </c>
      <c r="D363" s="6" t="s">
        <v>16</v>
      </c>
      <c r="E363" s="7">
        <v>3.3095E7</v>
      </c>
      <c r="F363" s="6">
        <v>70.0</v>
      </c>
      <c r="G363" s="7" t="str">
        <f t="shared" si="6"/>
        <v>$ 23,166,500</v>
      </c>
      <c r="H363" s="6" t="s">
        <v>105</v>
      </c>
      <c r="I363" s="3"/>
      <c r="J363" s="3"/>
      <c r="K363" s="3"/>
      <c r="L363" s="3"/>
    </row>
    <row r="364" ht="24.0" customHeight="1">
      <c r="A364" s="4">
        <v>43753.0</v>
      </c>
      <c r="B364" s="6" t="s">
        <v>17</v>
      </c>
      <c r="C364" s="5" t="s">
        <v>492</v>
      </c>
      <c r="D364" s="6" t="s">
        <v>16</v>
      </c>
      <c r="E364" s="7">
        <v>2.392125E8</v>
      </c>
      <c r="F364" s="6">
        <v>70.0</v>
      </c>
      <c r="G364" s="7" t="str">
        <f t="shared" si="6"/>
        <v>$ 167,448,750</v>
      </c>
      <c r="H364" s="6" t="s">
        <v>105</v>
      </c>
      <c r="I364" s="3"/>
      <c r="J364" s="3"/>
      <c r="K364" s="3"/>
      <c r="L364" s="3"/>
    </row>
    <row r="365" ht="12.75" customHeight="1">
      <c r="A365" s="4">
        <v>43753.0</v>
      </c>
      <c r="B365" s="6" t="s">
        <v>47</v>
      </c>
      <c r="C365" s="5" t="s">
        <v>493</v>
      </c>
      <c r="D365" s="6" t="s">
        <v>16</v>
      </c>
      <c r="E365" s="7">
        <v>1.406115E8</v>
      </c>
      <c r="F365" s="6">
        <v>70.0</v>
      </c>
      <c r="G365" s="7" t="str">
        <f t="shared" si="6"/>
        <v>$ 98,428,050</v>
      </c>
      <c r="H365" s="6" t="s">
        <v>105</v>
      </c>
      <c r="I365" s="3"/>
      <c r="J365" s="3"/>
      <c r="K365" s="3"/>
      <c r="L365" s="3"/>
    </row>
    <row r="366" ht="12.75" customHeight="1">
      <c r="A366" s="4">
        <v>43753.0</v>
      </c>
      <c r="B366" s="6" t="s">
        <v>25</v>
      </c>
      <c r="C366" s="5" t="s">
        <v>494</v>
      </c>
      <c r="D366" s="6" t="s">
        <v>495</v>
      </c>
      <c r="E366" s="7">
        <v>3.3928E8</v>
      </c>
      <c r="F366" s="6">
        <v>70.0</v>
      </c>
      <c r="G366" s="7" t="str">
        <f t="shared" si="6"/>
        <v>$ 237,496,000</v>
      </c>
      <c r="H366" s="6" t="s">
        <v>105</v>
      </c>
      <c r="I366" s="3"/>
      <c r="J366" s="3"/>
      <c r="K366" s="3"/>
      <c r="L366" s="3"/>
    </row>
    <row r="367" ht="12.75" customHeight="1">
      <c r="A367" s="4">
        <v>43753.0</v>
      </c>
      <c r="B367" s="4" t="s">
        <v>25</v>
      </c>
      <c r="C367" s="5" t="s">
        <v>496</v>
      </c>
      <c r="D367" s="6" t="s">
        <v>92</v>
      </c>
      <c r="E367" s="7">
        <v>1.683255E8</v>
      </c>
      <c r="F367" s="6">
        <v>100.0</v>
      </c>
      <c r="G367" s="7" t="str">
        <f t="shared" si="6"/>
        <v>$ 168,325,500</v>
      </c>
      <c r="H367" s="6" t="s">
        <v>11</v>
      </c>
      <c r="I367" s="3"/>
      <c r="J367" s="3"/>
      <c r="K367" s="3"/>
      <c r="L367" s="3"/>
    </row>
    <row r="368" ht="12.75" customHeight="1">
      <c r="A368" s="4">
        <v>43753.0</v>
      </c>
      <c r="B368" s="4" t="s">
        <v>47</v>
      </c>
      <c r="C368" s="5" t="s">
        <v>497</v>
      </c>
      <c r="D368" s="6" t="s">
        <v>16</v>
      </c>
      <c r="E368" s="7">
        <v>2.8287E8</v>
      </c>
      <c r="F368" s="6">
        <v>70.0</v>
      </c>
      <c r="G368" s="7" t="str">
        <f t="shared" si="6"/>
        <v>$ 198,009,000</v>
      </c>
      <c r="H368" s="6" t="s">
        <v>124</v>
      </c>
      <c r="I368" s="3"/>
      <c r="J368" s="3"/>
      <c r="K368" s="3"/>
      <c r="L368" s="3"/>
    </row>
    <row r="369" ht="12.75" customHeight="1">
      <c r="A369" s="4">
        <v>43753.0</v>
      </c>
      <c r="B369" s="6" t="s">
        <v>17</v>
      </c>
      <c r="C369" s="8" t="s">
        <v>498</v>
      </c>
      <c r="D369" s="6" t="s">
        <v>23</v>
      </c>
      <c r="E369" s="7">
        <v>3.60365426E9</v>
      </c>
      <c r="F369" s="6">
        <v>70.0</v>
      </c>
      <c r="G369" s="7" t="str">
        <f t="shared" si="6"/>
        <v>$ 2,522,557,982</v>
      </c>
      <c r="H369" s="6" t="s">
        <v>499</v>
      </c>
      <c r="I369" s="3"/>
      <c r="J369" s="3"/>
      <c r="K369" s="3"/>
      <c r="L369" s="3"/>
    </row>
    <row r="370" ht="12.75" customHeight="1">
      <c r="A370" s="4">
        <v>43753.0</v>
      </c>
      <c r="B370" s="4" t="s">
        <v>25</v>
      </c>
      <c r="C370" s="5" t="s">
        <v>500</v>
      </c>
      <c r="D370" s="6" t="s">
        <v>16</v>
      </c>
      <c r="E370" s="7">
        <v>3.08908695E8</v>
      </c>
      <c r="F370" s="6">
        <v>70.0</v>
      </c>
      <c r="G370" s="7" t="str">
        <f t="shared" si="6"/>
        <v>$ 216,236,087</v>
      </c>
      <c r="H370" s="6" t="s">
        <v>501</v>
      </c>
      <c r="I370" s="3"/>
      <c r="J370" s="3"/>
      <c r="K370" s="3"/>
      <c r="L370" s="3"/>
    </row>
    <row r="371" ht="12.75" customHeight="1">
      <c r="A371" s="4">
        <v>43753.0</v>
      </c>
      <c r="B371" s="4" t="s">
        <v>28</v>
      </c>
      <c r="C371" s="5" t="s">
        <v>502</v>
      </c>
      <c r="D371" s="6" t="s">
        <v>23</v>
      </c>
      <c r="E371" s="7">
        <v>1.33938E8</v>
      </c>
      <c r="F371" s="6">
        <v>70.0</v>
      </c>
      <c r="G371" s="7" t="str">
        <f t="shared" si="6"/>
        <v>$ 93,756,600</v>
      </c>
      <c r="H371" s="6" t="s">
        <v>266</v>
      </c>
      <c r="I371" s="3"/>
      <c r="J371" s="3"/>
      <c r="K371" s="3"/>
      <c r="L371" s="3"/>
    </row>
    <row r="372" ht="12.75" customHeight="1">
      <c r="A372" s="4">
        <v>43753.0</v>
      </c>
      <c r="B372" s="4" t="s">
        <v>66</v>
      </c>
      <c r="C372" s="5" t="s">
        <v>503</v>
      </c>
      <c r="D372" s="6" t="s">
        <v>92</v>
      </c>
      <c r="E372" s="7">
        <v>1.81967313E8</v>
      </c>
      <c r="F372" s="6">
        <v>70.0</v>
      </c>
      <c r="G372" s="7" t="str">
        <f t="shared" si="6"/>
        <v>$ 127,377,119</v>
      </c>
      <c r="H372" s="6" t="s">
        <v>11</v>
      </c>
      <c r="I372" s="3"/>
      <c r="J372" s="3"/>
      <c r="K372" s="3"/>
      <c r="L372" s="3"/>
    </row>
    <row r="373" ht="24.0" customHeight="1">
      <c r="A373" s="4">
        <v>43753.0</v>
      </c>
      <c r="B373" s="6" t="s">
        <v>66</v>
      </c>
      <c r="C373" s="8" t="s">
        <v>504</v>
      </c>
      <c r="D373" s="6" t="s">
        <v>38</v>
      </c>
      <c r="E373" s="7">
        <v>7.348E7</v>
      </c>
      <c r="F373" s="6">
        <v>70.0</v>
      </c>
      <c r="G373" s="7" t="str">
        <f t="shared" si="6"/>
        <v>$ 51,436,000</v>
      </c>
      <c r="H373" s="6" t="s">
        <v>97</v>
      </c>
      <c r="I373" s="3"/>
      <c r="J373" s="3"/>
      <c r="K373" s="3"/>
      <c r="L373" s="3"/>
    </row>
    <row r="374" ht="12.75" customHeight="1">
      <c r="A374" s="4">
        <v>43753.0</v>
      </c>
      <c r="B374" s="4" t="s">
        <v>14</v>
      </c>
      <c r="C374" s="5" t="s">
        <v>505</v>
      </c>
      <c r="D374" s="6" t="s">
        <v>16</v>
      </c>
      <c r="E374" s="7">
        <v>2.2932E7</v>
      </c>
      <c r="F374" s="6">
        <v>70.0</v>
      </c>
      <c r="G374" s="7" t="str">
        <f t="shared" si="6"/>
        <v>$ 16,052,400</v>
      </c>
      <c r="H374" s="6" t="s">
        <v>308</v>
      </c>
      <c r="I374" s="3"/>
      <c r="J374" s="3"/>
      <c r="K374" s="3"/>
      <c r="L374" s="3"/>
    </row>
    <row r="375" ht="24.0" customHeight="1">
      <c r="A375" s="4">
        <v>43753.0</v>
      </c>
      <c r="B375" s="4" t="s">
        <v>17</v>
      </c>
      <c r="C375" s="5" t="s">
        <v>506</v>
      </c>
      <c r="D375" s="6" t="s">
        <v>23</v>
      </c>
      <c r="E375" s="7" t="str">
        <f>1019200000+122000000+70000000</f>
        <v>$ 1,211,200,000</v>
      </c>
      <c r="F375" s="6">
        <v>70.0</v>
      </c>
      <c r="G375" s="7" t="str">
        <f t="shared" si="6"/>
        <v>$ 847,840,000</v>
      </c>
      <c r="H375" s="6" t="s">
        <v>53</v>
      </c>
      <c r="I375" s="3"/>
      <c r="J375" s="3"/>
      <c r="K375" s="3"/>
      <c r="L375" s="3"/>
    </row>
    <row r="376" ht="12.75" customHeight="1">
      <c r="A376" s="4">
        <v>43753.0</v>
      </c>
      <c r="B376" s="4" t="s">
        <v>263</v>
      </c>
      <c r="C376" s="5" t="s">
        <v>507</v>
      </c>
      <c r="D376" s="6" t="s">
        <v>16</v>
      </c>
      <c r="E376" s="7">
        <v>2.026725E8</v>
      </c>
      <c r="F376" s="6">
        <v>70.0</v>
      </c>
      <c r="G376" s="7" t="str">
        <f t="shared" si="6"/>
        <v>$ 141,870,750</v>
      </c>
      <c r="H376" s="6" t="s">
        <v>11</v>
      </c>
      <c r="I376" s="3"/>
      <c r="J376" s="3"/>
      <c r="K376" s="3"/>
      <c r="L376" s="3"/>
    </row>
    <row r="377" ht="12.75" customHeight="1">
      <c r="A377" s="4">
        <v>43753.0</v>
      </c>
      <c r="B377" s="4" t="s">
        <v>25</v>
      </c>
      <c r="C377" s="5" t="s">
        <v>508</v>
      </c>
      <c r="D377" s="6" t="s">
        <v>43</v>
      </c>
      <c r="E377" s="7">
        <v>1.79685E7</v>
      </c>
      <c r="F377" s="6">
        <v>70.0</v>
      </c>
      <c r="G377" s="7" t="str">
        <f t="shared" si="6"/>
        <v>$ 12,577,950</v>
      </c>
      <c r="H377" s="6" t="s">
        <v>11</v>
      </c>
      <c r="I377" s="3"/>
      <c r="J377" s="3"/>
      <c r="K377" s="3"/>
      <c r="L377" s="3"/>
    </row>
    <row r="378" ht="12.75" customHeight="1">
      <c r="A378" s="4">
        <v>43753.0</v>
      </c>
      <c r="B378" s="4" t="s">
        <v>32</v>
      </c>
      <c r="C378" s="5" t="s">
        <v>509</v>
      </c>
      <c r="D378" s="6" t="s">
        <v>16</v>
      </c>
      <c r="E378" s="7">
        <v>1.9656E7</v>
      </c>
      <c r="F378" s="6">
        <v>70.0</v>
      </c>
      <c r="G378" s="7" t="str">
        <f t="shared" si="6"/>
        <v>$ 13,759,200</v>
      </c>
      <c r="H378" s="6" t="s">
        <v>11</v>
      </c>
      <c r="I378" s="3"/>
      <c r="J378" s="3"/>
      <c r="K378" s="3"/>
      <c r="L378" s="3"/>
    </row>
    <row r="379" ht="22.5" customHeight="1">
      <c r="A379" s="4">
        <v>43754.0</v>
      </c>
      <c r="B379" s="4" t="s">
        <v>17</v>
      </c>
      <c r="C379" s="5" t="s">
        <v>510</v>
      </c>
      <c r="D379" s="6" t="s">
        <v>23</v>
      </c>
      <c r="E379" s="7">
        <v>6.7E7</v>
      </c>
      <c r="F379" s="6">
        <v>70.0</v>
      </c>
      <c r="G379" s="7" t="str">
        <f t="shared" si="6"/>
        <v>$ 46,900,000</v>
      </c>
      <c r="H379" s="6" t="s">
        <v>511</v>
      </c>
      <c r="I379" s="3"/>
      <c r="J379" s="3"/>
      <c r="K379" s="3"/>
      <c r="L379" s="3"/>
    </row>
    <row r="380" ht="12.75" customHeight="1">
      <c r="A380" s="4">
        <v>43754.0</v>
      </c>
      <c r="B380" s="4" t="s">
        <v>17</v>
      </c>
      <c r="C380" s="5" t="s">
        <v>512</v>
      </c>
      <c r="D380" s="6" t="s">
        <v>23</v>
      </c>
      <c r="E380" s="7">
        <v>4.50472821E8</v>
      </c>
      <c r="F380" s="6">
        <v>70.0</v>
      </c>
      <c r="G380" s="7" t="str">
        <f t="shared" si="6"/>
        <v>$ 315,330,975</v>
      </c>
      <c r="H380" s="6" t="s">
        <v>11</v>
      </c>
      <c r="I380" s="3"/>
      <c r="J380" s="3"/>
      <c r="K380" s="3"/>
      <c r="L380" s="3"/>
    </row>
    <row r="381" ht="12.75" customHeight="1">
      <c r="A381" s="4">
        <v>43754.0</v>
      </c>
      <c r="B381" s="6" t="s">
        <v>25</v>
      </c>
      <c r="C381" s="5" t="s">
        <v>513</v>
      </c>
      <c r="D381" s="6" t="s">
        <v>23</v>
      </c>
      <c r="E381" s="7">
        <v>9.3525E7</v>
      </c>
      <c r="F381" s="6">
        <v>70.0</v>
      </c>
      <c r="G381" s="7" t="str">
        <f t="shared" si="6"/>
        <v>$ 65,467,500</v>
      </c>
      <c r="H381" s="6" t="s">
        <v>141</v>
      </c>
      <c r="I381" s="3"/>
      <c r="J381" s="3"/>
      <c r="K381" s="3"/>
      <c r="L381" s="3"/>
    </row>
    <row r="382" ht="12.75" customHeight="1">
      <c r="A382" s="4">
        <v>43754.0</v>
      </c>
      <c r="B382" s="4" t="s">
        <v>17</v>
      </c>
      <c r="C382" s="5" t="s">
        <v>514</v>
      </c>
      <c r="D382" s="6" t="s">
        <v>16</v>
      </c>
      <c r="E382" s="7">
        <v>1.77668873E8</v>
      </c>
      <c r="F382" s="6">
        <v>70.0</v>
      </c>
      <c r="G382" s="7" t="str">
        <f t="shared" si="6"/>
        <v>$ 124,368,211</v>
      </c>
      <c r="H382" s="6" t="s">
        <v>501</v>
      </c>
      <c r="I382" s="3"/>
      <c r="J382" s="3"/>
      <c r="K382" s="3"/>
      <c r="L382" s="3"/>
    </row>
    <row r="383" ht="12.75" customHeight="1">
      <c r="A383" s="4">
        <v>43754.0</v>
      </c>
      <c r="B383" s="4" t="s">
        <v>81</v>
      </c>
      <c r="C383" s="5" t="s">
        <v>515</v>
      </c>
      <c r="D383" s="6" t="s">
        <v>213</v>
      </c>
      <c r="E383" s="7" t="str">
        <f>225340500+225187500+248197500+63265500+256407000</f>
        <v>$ 1,018,398,000</v>
      </c>
      <c r="F383" s="6">
        <v>70.0</v>
      </c>
      <c r="G383" s="7" t="str">
        <f t="shared" si="6"/>
        <v>$ 712,878,600</v>
      </c>
      <c r="H383" s="6" t="s">
        <v>11</v>
      </c>
      <c r="I383" s="3"/>
      <c r="J383" s="3"/>
      <c r="K383" s="3"/>
      <c r="L383" s="3"/>
    </row>
    <row r="384" ht="12.75" customHeight="1">
      <c r="A384" s="4">
        <v>43754.0</v>
      </c>
      <c r="B384" s="4" t="s">
        <v>25</v>
      </c>
      <c r="C384" s="5" t="s">
        <v>516</v>
      </c>
      <c r="D384" s="6" t="s">
        <v>23</v>
      </c>
      <c r="E384" s="7">
        <v>7.21185E7</v>
      </c>
      <c r="F384" s="6">
        <v>70.0</v>
      </c>
      <c r="G384" s="7" t="str">
        <f t="shared" si="6"/>
        <v>$ 50,482,950</v>
      </c>
      <c r="H384" s="6" t="s">
        <v>389</v>
      </c>
      <c r="I384" s="3"/>
      <c r="J384" s="3"/>
      <c r="K384" s="3"/>
      <c r="L384" s="3"/>
    </row>
    <row r="385" ht="12.75" customHeight="1">
      <c r="A385" s="4">
        <v>43754.0</v>
      </c>
      <c r="B385" s="4" t="s">
        <v>47</v>
      </c>
      <c r="C385" s="5" t="s">
        <v>517</v>
      </c>
      <c r="D385" s="6" t="s">
        <v>23</v>
      </c>
      <c r="E385" s="7">
        <v>5.0447E7</v>
      </c>
      <c r="F385" s="6">
        <v>70.0</v>
      </c>
      <c r="G385" s="7" t="str">
        <f t="shared" si="6"/>
        <v>$ 35,312,900</v>
      </c>
      <c r="H385" s="6" t="s">
        <v>124</v>
      </c>
      <c r="I385" s="3"/>
      <c r="J385" s="3"/>
      <c r="K385" s="3"/>
      <c r="L385" s="3"/>
    </row>
    <row r="386" ht="12.75" customHeight="1">
      <c r="A386" s="4">
        <v>43754.0</v>
      </c>
      <c r="B386" s="4" t="s">
        <v>25</v>
      </c>
      <c r="C386" s="5" t="s">
        <v>518</v>
      </c>
      <c r="D386" s="6" t="s">
        <v>13</v>
      </c>
      <c r="E386" s="7">
        <v>9490000.0</v>
      </c>
      <c r="F386" s="6">
        <v>70.0</v>
      </c>
      <c r="G386" s="7" t="str">
        <f t="shared" si="6"/>
        <v>$ 6,643,000</v>
      </c>
      <c r="H386" s="6" t="s">
        <v>11</v>
      </c>
      <c r="I386" s="3"/>
      <c r="J386" s="3"/>
      <c r="K386" s="3"/>
      <c r="L386" s="3"/>
    </row>
    <row r="387" ht="12.75" customHeight="1">
      <c r="A387" s="4">
        <v>43754.0</v>
      </c>
      <c r="B387" s="4" t="s">
        <v>66</v>
      </c>
      <c r="C387" s="5" t="s">
        <v>519</v>
      </c>
      <c r="D387" s="6" t="s">
        <v>16</v>
      </c>
      <c r="E387" s="7">
        <v>7.43415E8</v>
      </c>
      <c r="F387" s="6">
        <v>70.0</v>
      </c>
      <c r="G387" s="7" t="str">
        <f t="shared" si="6"/>
        <v>$ 520,390,500</v>
      </c>
      <c r="H387" s="6" t="s">
        <v>11</v>
      </c>
      <c r="I387" s="3"/>
      <c r="J387" s="3"/>
      <c r="K387" s="3"/>
      <c r="L387" s="3"/>
    </row>
    <row r="388" ht="12.75" customHeight="1">
      <c r="A388" s="4">
        <v>43754.0</v>
      </c>
      <c r="B388" s="4" t="s">
        <v>32</v>
      </c>
      <c r="C388" s="5" t="s">
        <v>520</v>
      </c>
      <c r="D388" s="6" t="s">
        <v>38</v>
      </c>
      <c r="E388" s="7">
        <v>4.90863872E8</v>
      </c>
      <c r="F388" s="6">
        <v>70.0</v>
      </c>
      <c r="G388" s="7" t="str">
        <f t="shared" si="6"/>
        <v>$ 343,604,710</v>
      </c>
      <c r="H388" s="6" t="s">
        <v>11</v>
      </c>
      <c r="I388" s="3"/>
      <c r="J388" s="3"/>
      <c r="K388" s="3"/>
      <c r="L388" s="3"/>
    </row>
    <row r="389" ht="12.75" customHeight="1">
      <c r="A389" s="4">
        <v>43754.0</v>
      </c>
      <c r="B389" s="4" t="s">
        <v>17</v>
      </c>
      <c r="C389" s="5" t="s">
        <v>521</v>
      </c>
      <c r="D389" s="6" t="s">
        <v>10</v>
      </c>
      <c r="E389" s="7">
        <v>6.0275E7</v>
      </c>
      <c r="F389" s="6">
        <v>70.0</v>
      </c>
      <c r="G389" s="7" t="str">
        <f t="shared" si="6"/>
        <v>$ 42,192,500</v>
      </c>
      <c r="H389" s="6" t="s">
        <v>522</v>
      </c>
      <c r="I389" s="3"/>
      <c r="J389" s="3"/>
      <c r="K389" s="3"/>
      <c r="L389" s="3"/>
    </row>
    <row r="390" ht="12.75" customHeight="1">
      <c r="A390" s="4">
        <v>43754.0</v>
      </c>
      <c r="B390" s="4" t="s">
        <v>121</v>
      </c>
      <c r="C390" s="5" t="s">
        <v>523</v>
      </c>
      <c r="D390" s="6" t="s">
        <v>16</v>
      </c>
      <c r="E390" s="7">
        <v>1.54364E8</v>
      </c>
      <c r="F390" s="6">
        <v>70.0</v>
      </c>
      <c r="G390" s="7" t="str">
        <f t="shared" si="6"/>
        <v>$ 108,054,800</v>
      </c>
      <c r="H390" s="6" t="s">
        <v>99</v>
      </c>
      <c r="I390" s="3"/>
      <c r="J390" s="3"/>
      <c r="K390" s="3"/>
      <c r="L390" s="3"/>
    </row>
    <row r="391" ht="12.75" customHeight="1">
      <c r="A391" s="4">
        <v>43755.0</v>
      </c>
      <c r="B391" s="4" t="s">
        <v>263</v>
      </c>
      <c r="C391" s="5" t="s">
        <v>524</v>
      </c>
      <c r="D391" s="6" t="s">
        <v>16</v>
      </c>
      <c r="E391" s="7">
        <v>1.4246471E8</v>
      </c>
      <c r="F391" s="6">
        <v>70.0</v>
      </c>
      <c r="G391" s="7" t="str">
        <f t="shared" si="6"/>
        <v>$ 99,725,297</v>
      </c>
      <c r="H391" s="6" t="s">
        <v>72</v>
      </c>
      <c r="I391" s="3"/>
      <c r="J391" s="3"/>
      <c r="K391" s="3"/>
      <c r="L391" s="3"/>
    </row>
    <row r="392" ht="12.75" customHeight="1">
      <c r="A392" s="4">
        <v>43755.0</v>
      </c>
      <c r="B392" s="6" t="s">
        <v>8</v>
      </c>
      <c r="C392" s="8" t="s">
        <v>525</v>
      </c>
      <c r="D392" s="6" t="s">
        <v>23</v>
      </c>
      <c r="E392" s="7">
        <v>2.09904E9</v>
      </c>
      <c r="F392" s="6">
        <v>70.0</v>
      </c>
      <c r="G392" s="7" t="str">
        <f t="shared" si="6"/>
        <v>$ 1,469,328,000</v>
      </c>
      <c r="H392" s="6" t="s">
        <v>105</v>
      </c>
      <c r="I392" s="3"/>
      <c r="J392" s="3"/>
      <c r="K392" s="3"/>
      <c r="L392" s="3"/>
    </row>
    <row r="393" ht="12.75" customHeight="1">
      <c r="A393" s="4">
        <v>43755.0</v>
      </c>
      <c r="B393" s="4" t="s">
        <v>17</v>
      </c>
      <c r="C393" s="5" t="s">
        <v>526</v>
      </c>
      <c r="D393" s="6" t="s">
        <v>92</v>
      </c>
      <c r="E393" s="7">
        <v>1.20474E8</v>
      </c>
      <c r="F393" s="6">
        <v>70.0</v>
      </c>
      <c r="G393" s="7" t="str">
        <f t="shared" si="6"/>
        <v>$ 84,331,800</v>
      </c>
      <c r="H393" s="6" t="s">
        <v>11</v>
      </c>
      <c r="I393" s="3"/>
      <c r="J393" s="3"/>
      <c r="K393" s="3"/>
      <c r="L393" s="3"/>
    </row>
    <row r="394" ht="12.75" customHeight="1">
      <c r="A394" s="4">
        <v>43755.0</v>
      </c>
      <c r="B394" s="4" t="s">
        <v>17</v>
      </c>
      <c r="C394" s="5" t="s">
        <v>527</v>
      </c>
      <c r="D394" s="6" t="s">
        <v>23</v>
      </c>
      <c r="E394" s="7">
        <v>1.491E8</v>
      </c>
      <c r="F394" s="6">
        <v>70.0</v>
      </c>
      <c r="G394" s="7" t="str">
        <f t="shared" si="6"/>
        <v>$ 104,370,000</v>
      </c>
      <c r="H394" s="6" t="s">
        <v>385</v>
      </c>
      <c r="I394" s="3"/>
      <c r="J394" s="3"/>
      <c r="K394" s="3"/>
      <c r="L394" s="3"/>
    </row>
    <row r="395" ht="22.5" customHeight="1">
      <c r="A395" s="4">
        <v>43755.0</v>
      </c>
      <c r="B395" s="6" t="s">
        <v>111</v>
      </c>
      <c r="C395" s="8" t="s">
        <v>528</v>
      </c>
      <c r="D395" s="6" t="s">
        <v>10</v>
      </c>
      <c r="E395" s="7">
        <v>2.893475E7</v>
      </c>
      <c r="F395" s="6">
        <v>70.0</v>
      </c>
      <c r="G395" s="7" t="str">
        <f t="shared" si="6"/>
        <v>$ 20,254,325</v>
      </c>
      <c r="H395" s="6" t="s">
        <v>529</v>
      </c>
      <c r="I395" s="3"/>
      <c r="J395" s="3"/>
      <c r="K395" s="3"/>
      <c r="L395" s="3"/>
    </row>
    <row r="396" ht="12.75" customHeight="1">
      <c r="A396" s="4">
        <v>43755.0</v>
      </c>
      <c r="B396" s="4" t="s">
        <v>32</v>
      </c>
      <c r="C396" s="5" t="s">
        <v>530</v>
      </c>
      <c r="D396" s="6" t="s">
        <v>16</v>
      </c>
      <c r="E396" s="7">
        <v>8.10954E8</v>
      </c>
      <c r="F396" s="6">
        <v>70.0</v>
      </c>
      <c r="G396" s="7" t="str">
        <f t="shared" si="6"/>
        <v>$ 567,667,800</v>
      </c>
      <c r="H396" s="6" t="s">
        <v>11</v>
      </c>
      <c r="I396" s="3"/>
      <c r="J396" s="3"/>
      <c r="K396" s="3"/>
      <c r="L396" s="3"/>
    </row>
    <row r="397" ht="12.75" customHeight="1">
      <c r="A397" s="4">
        <v>43755.0</v>
      </c>
      <c r="B397" s="6" t="s">
        <v>17</v>
      </c>
      <c r="C397" s="8" t="s">
        <v>531</v>
      </c>
      <c r="D397" s="6" t="s">
        <v>76</v>
      </c>
      <c r="E397" s="7">
        <v>2.58435E7</v>
      </c>
      <c r="F397" s="6">
        <v>70.0</v>
      </c>
      <c r="G397" s="7" t="str">
        <f t="shared" si="6"/>
        <v>$ 18,090,450</v>
      </c>
      <c r="H397" s="6" t="s">
        <v>97</v>
      </c>
      <c r="I397" s="3"/>
      <c r="J397" s="3"/>
      <c r="K397" s="3"/>
      <c r="L397" s="3"/>
    </row>
    <row r="398" ht="12.75" customHeight="1">
      <c r="A398" s="4">
        <v>43755.0</v>
      </c>
      <c r="B398" s="4" t="s">
        <v>17</v>
      </c>
      <c r="C398" s="5" t="s">
        <v>532</v>
      </c>
      <c r="D398" s="6" t="s">
        <v>13</v>
      </c>
      <c r="E398" s="7">
        <v>9000000.0</v>
      </c>
      <c r="F398" s="6">
        <v>70.0</v>
      </c>
      <c r="G398" s="7" t="str">
        <f t="shared" si="6"/>
        <v>$ 6,300,000</v>
      </c>
      <c r="H398" s="6" t="s">
        <v>533</v>
      </c>
      <c r="I398" s="3"/>
      <c r="J398" s="3"/>
      <c r="K398" s="3"/>
      <c r="L398" s="3"/>
    </row>
    <row r="399" ht="12.75" customHeight="1">
      <c r="A399" s="4">
        <v>43755.0</v>
      </c>
      <c r="B399" s="4" t="s">
        <v>8</v>
      </c>
      <c r="C399" s="5" t="s">
        <v>534</v>
      </c>
      <c r="D399" s="6" t="s">
        <v>535</v>
      </c>
      <c r="E399" s="7">
        <v>2210000.0</v>
      </c>
      <c r="F399" s="6">
        <v>70.0</v>
      </c>
      <c r="G399" s="7" t="str">
        <f t="shared" si="6"/>
        <v>$ 1,547,000</v>
      </c>
      <c r="H399" s="6" t="s">
        <v>266</v>
      </c>
      <c r="I399" s="3"/>
      <c r="J399" s="3"/>
      <c r="K399" s="3"/>
      <c r="L399" s="3"/>
    </row>
    <row r="400" ht="12.75" customHeight="1">
      <c r="A400" s="4">
        <v>43755.0</v>
      </c>
      <c r="B400" s="4" t="s">
        <v>25</v>
      </c>
      <c r="C400" s="5" t="s">
        <v>536</v>
      </c>
      <c r="D400" s="6" t="s">
        <v>92</v>
      </c>
      <c r="E400" s="7">
        <v>5.00154E8</v>
      </c>
      <c r="F400" s="6">
        <v>70.0</v>
      </c>
      <c r="G400" s="7" t="str">
        <f t="shared" si="6"/>
        <v>$ 350,107,800</v>
      </c>
      <c r="H400" s="6" t="s">
        <v>11</v>
      </c>
      <c r="I400" s="3"/>
      <c r="J400" s="3"/>
      <c r="K400" s="3"/>
      <c r="L400" s="3"/>
    </row>
    <row r="401" ht="12.75" customHeight="1">
      <c r="A401" s="4">
        <v>43755.0</v>
      </c>
      <c r="B401" s="6" t="s">
        <v>25</v>
      </c>
      <c r="C401" s="5" t="s">
        <v>537</v>
      </c>
      <c r="D401" s="6" t="s">
        <v>76</v>
      </c>
      <c r="E401" s="7">
        <v>3.7346E8</v>
      </c>
      <c r="F401" s="6">
        <v>70.0</v>
      </c>
      <c r="G401" s="7" t="str">
        <f t="shared" si="6"/>
        <v>$ 261,422,000</v>
      </c>
      <c r="H401" s="6" t="s">
        <v>141</v>
      </c>
      <c r="I401" s="3"/>
      <c r="J401" s="3"/>
      <c r="K401" s="3"/>
      <c r="L401" s="3"/>
    </row>
    <row r="402" ht="12.75" customHeight="1">
      <c r="A402" s="4">
        <v>43755.0</v>
      </c>
      <c r="B402" s="4" t="s">
        <v>8</v>
      </c>
      <c r="C402" s="5" t="s">
        <v>538</v>
      </c>
      <c r="D402" s="6" t="s">
        <v>16</v>
      </c>
      <c r="E402" s="7">
        <v>1.03288038E8</v>
      </c>
      <c r="F402" s="6">
        <v>70.0</v>
      </c>
      <c r="G402" s="7" t="str">
        <f t="shared" si="6"/>
        <v>$ 72,301,627</v>
      </c>
      <c r="H402" s="6" t="s">
        <v>539</v>
      </c>
      <c r="I402" s="3"/>
      <c r="J402" s="3"/>
      <c r="K402" s="3"/>
      <c r="L402" s="3"/>
    </row>
    <row r="403" ht="12.75" customHeight="1">
      <c r="A403" s="4">
        <v>43755.0</v>
      </c>
      <c r="B403" s="4" t="s">
        <v>25</v>
      </c>
      <c r="C403" s="5" t="s">
        <v>540</v>
      </c>
      <c r="D403" s="6" t="s">
        <v>16</v>
      </c>
      <c r="E403" s="7">
        <v>8.78785E7</v>
      </c>
      <c r="F403" s="6">
        <v>70.0</v>
      </c>
      <c r="G403" s="7" t="str">
        <f t="shared" si="6"/>
        <v>$ 61,514,950</v>
      </c>
      <c r="H403" s="6" t="s">
        <v>11</v>
      </c>
      <c r="I403" s="3"/>
      <c r="J403" s="3"/>
      <c r="K403" s="3"/>
      <c r="L403" s="3"/>
    </row>
    <row r="404" ht="12.75" customHeight="1">
      <c r="A404" s="4">
        <v>43755.0</v>
      </c>
      <c r="B404" s="4" t="s">
        <v>66</v>
      </c>
      <c r="C404" s="5" t="s">
        <v>541</v>
      </c>
      <c r="D404" s="6" t="s">
        <v>16</v>
      </c>
      <c r="E404" s="7">
        <v>3.792735E8</v>
      </c>
      <c r="F404" s="6">
        <v>70.0</v>
      </c>
      <c r="G404" s="7" t="str">
        <f t="shared" si="6"/>
        <v>$ 265,491,450</v>
      </c>
      <c r="H404" s="6" t="s">
        <v>11</v>
      </c>
      <c r="I404" s="3"/>
      <c r="J404" s="3"/>
      <c r="K404" s="3"/>
      <c r="L404" s="3"/>
    </row>
    <row r="405" ht="12.75" customHeight="1">
      <c r="A405" s="4">
        <v>43755.0</v>
      </c>
      <c r="B405" s="4" t="s">
        <v>17</v>
      </c>
      <c r="C405" s="5" t="s">
        <v>52</v>
      </c>
      <c r="D405" s="6" t="s">
        <v>13</v>
      </c>
      <c r="E405" s="7">
        <v>1.41E7</v>
      </c>
      <c r="F405" s="6">
        <v>70.0</v>
      </c>
      <c r="G405" s="7" t="str">
        <f t="shared" si="6"/>
        <v>$ 9,870,000</v>
      </c>
      <c r="H405" s="6" t="s">
        <v>11</v>
      </c>
      <c r="I405" s="3"/>
      <c r="J405" s="3"/>
      <c r="K405" s="3"/>
      <c r="L405" s="3"/>
    </row>
    <row r="406" ht="12.75" customHeight="1">
      <c r="A406" s="4">
        <v>43755.0</v>
      </c>
      <c r="B406" s="4" t="s">
        <v>17</v>
      </c>
      <c r="C406" s="5" t="s">
        <v>542</v>
      </c>
      <c r="D406" s="6" t="s">
        <v>16</v>
      </c>
      <c r="E406" s="7">
        <v>1.461096E8</v>
      </c>
      <c r="F406" s="6">
        <v>70.0</v>
      </c>
      <c r="G406" s="7" t="str">
        <f t="shared" si="6"/>
        <v>$ 102,276,720</v>
      </c>
      <c r="H406" s="6" t="s">
        <v>11</v>
      </c>
      <c r="I406" s="3"/>
      <c r="J406" s="3"/>
      <c r="K406" s="3"/>
      <c r="L406" s="3"/>
    </row>
    <row r="407" ht="12.75" customHeight="1">
      <c r="A407" s="4">
        <v>43755.0</v>
      </c>
      <c r="B407" s="4" t="s">
        <v>8</v>
      </c>
      <c r="C407" s="5" t="s">
        <v>543</v>
      </c>
      <c r="D407" s="6" t="s">
        <v>16</v>
      </c>
      <c r="E407" s="7">
        <v>5.518785E8</v>
      </c>
      <c r="F407" s="6">
        <v>70.0</v>
      </c>
      <c r="G407" s="7" t="str">
        <f t="shared" si="6"/>
        <v>$ 386,314,950</v>
      </c>
      <c r="H407" s="6" t="s">
        <v>11</v>
      </c>
      <c r="I407" s="3"/>
      <c r="J407" s="3"/>
      <c r="K407" s="3"/>
      <c r="L407" s="3"/>
    </row>
    <row r="408" ht="12.75" customHeight="1">
      <c r="A408" s="4">
        <v>43755.0</v>
      </c>
      <c r="B408" s="4" t="s">
        <v>25</v>
      </c>
      <c r="C408" s="5" t="s">
        <v>544</v>
      </c>
      <c r="D408" s="6" t="s">
        <v>16</v>
      </c>
      <c r="E408" s="7">
        <v>4.2240312E7</v>
      </c>
      <c r="F408" s="6">
        <v>70.0</v>
      </c>
      <c r="G408" s="7" t="str">
        <f t="shared" si="6"/>
        <v>$ 29,568,218</v>
      </c>
      <c r="H408" s="6" t="s">
        <v>539</v>
      </c>
      <c r="I408" s="3"/>
      <c r="J408" s="3"/>
      <c r="K408" s="3"/>
      <c r="L408" s="3"/>
    </row>
    <row r="409" ht="12.75" customHeight="1">
      <c r="A409" s="4">
        <v>43756.0</v>
      </c>
      <c r="B409" s="6" t="s">
        <v>21</v>
      </c>
      <c r="C409" s="5" t="s">
        <v>545</v>
      </c>
      <c r="D409" s="6" t="s">
        <v>10</v>
      </c>
      <c r="E409" s="7">
        <v>1.331835E8</v>
      </c>
      <c r="F409" s="6">
        <v>70.0</v>
      </c>
      <c r="G409" s="7" t="str">
        <f t="shared" si="6"/>
        <v>$ 93,228,450</v>
      </c>
      <c r="H409" s="6" t="s">
        <v>165</v>
      </c>
      <c r="I409" s="3"/>
      <c r="J409" s="3"/>
      <c r="K409" s="3"/>
      <c r="L409" s="3"/>
    </row>
    <row r="410" ht="12.75" customHeight="1">
      <c r="A410" s="4">
        <v>43756.0</v>
      </c>
      <c r="B410" s="4" t="s">
        <v>17</v>
      </c>
      <c r="C410" s="5" t="s">
        <v>546</v>
      </c>
      <c r="D410" s="6" t="s">
        <v>16</v>
      </c>
      <c r="E410" s="7">
        <v>1.01037E8</v>
      </c>
      <c r="F410" s="6">
        <v>70.0</v>
      </c>
      <c r="G410" s="7" t="str">
        <f t="shared" si="6"/>
        <v>$ 70,725,900</v>
      </c>
      <c r="H410" s="6" t="s">
        <v>547</v>
      </c>
      <c r="I410" s="3"/>
      <c r="J410" s="3"/>
      <c r="K410" s="3"/>
      <c r="L410" s="3"/>
    </row>
    <row r="411" ht="12.75" customHeight="1">
      <c r="A411" s="4">
        <v>43756.0</v>
      </c>
      <c r="B411" s="6" t="s">
        <v>275</v>
      </c>
      <c r="C411" s="8" t="s">
        <v>548</v>
      </c>
      <c r="D411" s="6" t="s">
        <v>38</v>
      </c>
      <c r="E411" s="7">
        <v>1.52052E8</v>
      </c>
      <c r="F411" s="6">
        <v>70.0</v>
      </c>
      <c r="G411" s="7" t="str">
        <f t="shared" si="6"/>
        <v>$ 106,436,400</v>
      </c>
      <c r="H411" s="6" t="s">
        <v>105</v>
      </c>
      <c r="I411" s="3"/>
      <c r="J411" s="3"/>
      <c r="K411" s="3"/>
      <c r="L411" s="3"/>
    </row>
    <row r="412" ht="12.75" customHeight="1">
      <c r="A412" s="4">
        <v>43756.0</v>
      </c>
      <c r="B412" s="4" t="s">
        <v>66</v>
      </c>
      <c r="C412" s="5" t="s">
        <v>549</v>
      </c>
      <c r="D412" s="6" t="s">
        <v>23</v>
      </c>
      <c r="E412" s="7">
        <v>1.08471E8</v>
      </c>
      <c r="F412" s="6">
        <v>70.0</v>
      </c>
      <c r="G412" s="7" t="str">
        <f t="shared" si="6"/>
        <v>$ 75,929,700</v>
      </c>
      <c r="H412" s="6" t="s">
        <v>550</v>
      </c>
      <c r="I412" s="3"/>
      <c r="J412" s="3"/>
      <c r="K412" s="3"/>
      <c r="L412" s="3"/>
    </row>
    <row r="413" ht="12.75" customHeight="1">
      <c r="A413" s="4">
        <v>43756.0</v>
      </c>
      <c r="B413" s="4" t="s">
        <v>17</v>
      </c>
      <c r="C413" s="5" t="s">
        <v>551</v>
      </c>
      <c r="D413" s="6" t="s">
        <v>16</v>
      </c>
      <c r="E413" s="7">
        <v>1.58E8</v>
      </c>
      <c r="F413" s="6">
        <v>70.0</v>
      </c>
      <c r="G413" s="7" t="str">
        <f t="shared" si="6"/>
        <v>$ 110,600,000</v>
      </c>
      <c r="H413" s="6" t="s">
        <v>552</v>
      </c>
      <c r="I413" s="3"/>
      <c r="J413" s="3"/>
      <c r="K413" s="3"/>
      <c r="L413" s="3"/>
    </row>
    <row r="414" ht="12.75" customHeight="1">
      <c r="A414" s="4">
        <v>43756.0</v>
      </c>
      <c r="B414" s="6" t="s">
        <v>17</v>
      </c>
      <c r="C414" s="8" t="s">
        <v>553</v>
      </c>
      <c r="D414" s="6" t="s">
        <v>13</v>
      </c>
      <c r="E414" s="7">
        <v>1.51E7</v>
      </c>
      <c r="F414" s="6">
        <v>70.0</v>
      </c>
      <c r="G414" s="7" t="str">
        <f t="shared" si="6"/>
        <v>$ 10,570,000</v>
      </c>
      <c r="H414" s="6" t="s">
        <v>137</v>
      </c>
      <c r="I414" s="3"/>
      <c r="J414" s="3"/>
      <c r="K414" s="3"/>
      <c r="L414" s="3"/>
    </row>
    <row r="415" ht="12.75" customHeight="1">
      <c r="A415" s="4">
        <v>43756.0</v>
      </c>
      <c r="B415" s="4" t="s">
        <v>17</v>
      </c>
      <c r="C415" s="5" t="s">
        <v>554</v>
      </c>
      <c r="D415" s="6" t="s">
        <v>16</v>
      </c>
      <c r="E415" s="7">
        <v>3.2412E7</v>
      </c>
      <c r="F415" s="6">
        <v>70.0</v>
      </c>
      <c r="G415" s="7" t="str">
        <f t="shared" si="6"/>
        <v>$ 22,688,400</v>
      </c>
      <c r="H415" s="6" t="s">
        <v>115</v>
      </c>
      <c r="I415" s="3"/>
      <c r="J415" s="3"/>
      <c r="K415" s="3"/>
      <c r="L415" s="3"/>
    </row>
    <row r="416" ht="12.75" customHeight="1">
      <c r="A416" s="4">
        <v>43756.0</v>
      </c>
      <c r="B416" s="4" t="s">
        <v>555</v>
      </c>
      <c r="C416" s="5" t="s">
        <v>556</v>
      </c>
      <c r="D416" s="6" t="s">
        <v>16</v>
      </c>
      <c r="E416" s="7">
        <v>1.502562527E9</v>
      </c>
      <c r="F416" s="6">
        <v>70.0</v>
      </c>
      <c r="G416" s="7" t="str">
        <f t="shared" si="6"/>
        <v>$ 1,051,793,769</v>
      </c>
      <c r="H416" s="6" t="s">
        <v>557</v>
      </c>
      <c r="I416" s="3"/>
      <c r="J416" s="3"/>
      <c r="K416" s="3"/>
      <c r="L416" s="3"/>
    </row>
    <row r="417" ht="12.75" customHeight="1">
      <c r="A417" s="4">
        <v>43756.0</v>
      </c>
      <c r="B417" s="4" t="s">
        <v>25</v>
      </c>
      <c r="C417" s="5" t="s">
        <v>558</v>
      </c>
      <c r="D417" s="6" t="s">
        <v>13</v>
      </c>
      <c r="E417" s="7">
        <v>9.9E7</v>
      </c>
      <c r="F417" s="6">
        <v>70.0</v>
      </c>
      <c r="G417" s="7" t="str">
        <f t="shared" si="6"/>
        <v>$ 69,300,000</v>
      </c>
      <c r="H417" s="6" t="s">
        <v>11</v>
      </c>
      <c r="I417" s="3"/>
      <c r="J417" s="3"/>
      <c r="K417" s="3"/>
      <c r="L417" s="3"/>
    </row>
    <row r="418" ht="24.0" customHeight="1">
      <c r="A418" s="4">
        <v>43756.0</v>
      </c>
      <c r="B418" s="4" t="s">
        <v>17</v>
      </c>
      <c r="C418" s="5" t="s">
        <v>559</v>
      </c>
      <c r="D418" s="6" t="s">
        <v>16</v>
      </c>
      <c r="E418" s="7" t="str">
        <f>39763682+38201250+39763682</f>
        <v>$ 117,728,614</v>
      </c>
      <c r="F418" s="6">
        <v>70.0</v>
      </c>
      <c r="G418" s="7" t="str">
        <f t="shared" si="6"/>
        <v>$ 82,410,030</v>
      </c>
      <c r="H418" s="6" t="s">
        <v>11</v>
      </c>
      <c r="I418" s="3"/>
      <c r="J418" s="3"/>
      <c r="K418" s="3"/>
      <c r="L418" s="3"/>
    </row>
    <row r="419" ht="24.0" customHeight="1">
      <c r="A419" s="4">
        <v>43756.0</v>
      </c>
      <c r="B419" s="4" t="s">
        <v>81</v>
      </c>
      <c r="C419" s="5" t="s">
        <v>560</v>
      </c>
      <c r="D419" s="6" t="s">
        <v>16</v>
      </c>
      <c r="E419" s="7" t="str">
        <f>39763682+39763682+39763682</f>
        <v>$ 119,291,046</v>
      </c>
      <c r="F419" s="6">
        <v>70.0</v>
      </c>
      <c r="G419" s="7" t="str">
        <f t="shared" si="6"/>
        <v>$ 83,503,732</v>
      </c>
      <c r="H419" s="6" t="s">
        <v>11</v>
      </c>
      <c r="I419" s="3"/>
      <c r="J419" s="3"/>
      <c r="K419" s="3"/>
      <c r="L419" s="3"/>
    </row>
    <row r="420" ht="24.0" customHeight="1">
      <c r="A420" s="4">
        <v>43756.0</v>
      </c>
      <c r="B420" s="4" t="s">
        <v>25</v>
      </c>
      <c r="C420" s="5" t="s">
        <v>561</v>
      </c>
      <c r="D420" s="6" t="s">
        <v>23</v>
      </c>
      <c r="E420" s="7" t="str">
        <f>39763682+39763682+39+41135+39763682</f>
        <v>$ 119,332,220</v>
      </c>
      <c r="F420" s="6">
        <v>70.0</v>
      </c>
      <c r="G420" s="7" t="str">
        <f t="shared" si="6"/>
        <v>$ 83,532,554</v>
      </c>
      <c r="H420" s="6" t="s">
        <v>11</v>
      </c>
      <c r="I420" s="3"/>
      <c r="J420" s="3"/>
      <c r="K420" s="3"/>
      <c r="L420" s="3"/>
    </row>
    <row r="421" ht="12.75" customHeight="1">
      <c r="A421" s="4">
        <v>43756.0</v>
      </c>
      <c r="B421" s="4" t="s">
        <v>64</v>
      </c>
      <c r="C421" s="5" t="s">
        <v>562</v>
      </c>
      <c r="D421" s="6" t="s">
        <v>76</v>
      </c>
      <c r="E421" s="7">
        <v>9.60771E8</v>
      </c>
      <c r="F421" s="6">
        <v>70.0</v>
      </c>
      <c r="G421" s="7" t="str">
        <f t="shared" si="6"/>
        <v>$ 672,539,700</v>
      </c>
      <c r="H421" s="6" t="s">
        <v>11</v>
      </c>
      <c r="I421" s="3"/>
      <c r="J421" s="3"/>
      <c r="K421" s="3"/>
      <c r="L421" s="3"/>
    </row>
    <row r="422" ht="12.75" customHeight="1">
      <c r="A422" s="4">
        <v>43756.0</v>
      </c>
      <c r="B422" s="4" t="s">
        <v>563</v>
      </c>
      <c r="C422" s="5" t="s">
        <v>564</v>
      </c>
      <c r="D422" s="6" t="s">
        <v>38</v>
      </c>
      <c r="E422" s="7">
        <v>3.034755E8</v>
      </c>
      <c r="F422" s="6">
        <v>70.0</v>
      </c>
      <c r="G422" s="7" t="str">
        <f t="shared" si="6"/>
        <v>$ 212,432,850</v>
      </c>
      <c r="H422" s="6" t="s">
        <v>11</v>
      </c>
      <c r="I422" s="3"/>
      <c r="J422" s="3"/>
      <c r="K422" s="3"/>
      <c r="L422" s="3"/>
    </row>
    <row r="423" ht="12.75" customHeight="1">
      <c r="A423" s="4">
        <v>43756.0</v>
      </c>
      <c r="B423" s="4" t="s">
        <v>108</v>
      </c>
      <c r="C423" s="5" t="s">
        <v>565</v>
      </c>
      <c r="D423" s="6" t="s">
        <v>16</v>
      </c>
      <c r="E423" s="7">
        <v>5.23401E8</v>
      </c>
      <c r="F423" s="6">
        <v>70.0</v>
      </c>
      <c r="G423" s="7" t="str">
        <f t="shared" si="6"/>
        <v>$ 366,380,700</v>
      </c>
      <c r="H423" s="6" t="s">
        <v>11</v>
      </c>
      <c r="I423" s="3"/>
      <c r="J423" s="3"/>
      <c r="K423" s="3"/>
      <c r="L423" s="3"/>
    </row>
    <row r="424" ht="12.75" customHeight="1">
      <c r="A424" s="4">
        <v>43758.0</v>
      </c>
      <c r="B424" s="4" t="s">
        <v>66</v>
      </c>
      <c r="C424" s="5" t="s">
        <v>566</v>
      </c>
      <c r="D424" s="6" t="s">
        <v>43</v>
      </c>
      <c r="E424" s="7">
        <v>6.948375E7</v>
      </c>
      <c r="F424" s="6">
        <v>70.0</v>
      </c>
      <c r="G424" s="7" t="str">
        <f t="shared" si="6"/>
        <v>$ 48,638,625</v>
      </c>
      <c r="H424" s="6" t="s">
        <v>11</v>
      </c>
      <c r="I424" s="3"/>
      <c r="J424" s="3"/>
      <c r="K424" s="3"/>
      <c r="L424" s="3"/>
    </row>
    <row r="425" ht="12.75" customHeight="1">
      <c r="A425" s="4">
        <v>43759.0</v>
      </c>
      <c r="B425" s="4" t="s">
        <v>66</v>
      </c>
      <c r="C425" s="5" t="s">
        <v>567</v>
      </c>
      <c r="D425" s="6" t="s">
        <v>16</v>
      </c>
      <c r="E425" s="7">
        <v>1.564673554E9</v>
      </c>
      <c r="F425" s="7">
        <v>70.0</v>
      </c>
      <c r="G425" s="7" t="str">
        <f t="shared" si="6"/>
        <v>$ 1,095,271,488</v>
      </c>
      <c r="H425" s="6" t="s">
        <v>11</v>
      </c>
      <c r="I425" s="3"/>
      <c r="J425" s="3"/>
      <c r="K425" s="3"/>
      <c r="L425" s="3"/>
    </row>
    <row r="426" ht="12.75" customHeight="1">
      <c r="A426" s="4">
        <v>43759.0</v>
      </c>
      <c r="B426" s="4" t="s">
        <v>66</v>
      </c>
      <c r="C426" s="5" t="s">
        <v>568</v>
      </c>
      <c r="D426" s="6" t="s">
        <v>16</v>
      </c>
      <c r="E426" s="7">
        <v>4.0462E8</v>
      </c>
      <c r="F426" s="6">
        <v>70.0</v>
      </c>
      <c r="G426" s="7" t="str">
        <f t="shared" si="6"/>
        <v>$ 283,234,000</v>
      </c>
      <c r="H426" s="6" t="s">
        <v>550</v>
      </c>
      <c r="I426" s="3"/>
      <c r="J426" s="3"/>
      <c r="K426" s="3"/>
      <c r="L426" s="3"/>
    </row>
    <row r="427" ht="24.0" customHeight="1">
      <c r="A427" s="4">
        <v>43759.0</v>
      </c>
      <c r="B427" s="4" t="s">
        <v>66</v>
      </c>
      <c r="C427" s="5" t="s">
        <v>569</v>
      </c>
      <c r="D427" s="6" t="s">
        <v>38</v>
      </c>
      <c r="E427" s="7">
        <v>4.150564577E9</v>
      </c>
      <c r="F427" s="6">
        <v>70.0</v>
      </c>
      <c r="G427" s="7" t="str">
        <f t="shared" si="6"/>
        <v>$ 2,905,395,204</v>
      </c>
      <c r="H427" s="6" t="s">
        <v>126</v>
      </c>
      <c r="I427" s="3"/>
      <c r="J427" s="3"/>
      <c r="K427" s="3"/>
      <c r="L427" s="3"/>
    </row>
    <row r="428" ht="24.0" customHeight="1">
      <c r="A428" s="4">
        <v>43759.0</v>
      </c>
      <c r="B428" s="4" t="s">
        <v>81</v>
      </c>
      <c r="C428" s="5" t="s">
        <v>570</v>
      </c>
      <c r="D428" s="6" t="s">
        <v>10</v>
      </c>
      <c r="E428" s="7">
        <v>7.5021E7</v>
      </c>
      <c r="F428" s="6">
        <v>70.0</v>
      </c>
      <c r="G428" s="7" t="str">
        <f t="shared" si="6"/>
        <v>$ 52,514,700</v>
      </c>
      <c r="H428" s="6" t="s">
        <v>11</v>
      </c>
      <c r="I428" s="3"/>
      <c r="J428" s="3"/>
      <c r="K428" s="3"/>
      <c r="L428" s="3"/>
    </row>
    <row r="429" ht="12.75" customHeight="1">
      <c r="A429" s="4">
        <v>43759.0</v>
      </c>
      <c r="B429" s="4" t="s">
        <v>108</v>
      </c>
      <c r="C429" s="5" t="s">
        <v>571</v>
      </c>
      <c r="D429" s="6" t="s">
        <v>16</v>
      </c>
      <c r="E429" s="7">
        <v>8.53E8</v>
      </c>
      <c r="F429" s="6">
        <v>70.0</v>
      </c>
      <c r="G429" s="7" t="str">
        <f t="shared" si="6"/>
        <v>$ 597,100,000</v>
      </c>
      <c r="H429" s="6" t="s">
        <v>11</v>
      </c>
      <c r="I429" s="3"/>
      <c r="J429" s="3"/>
      <c r="K429" s="3"/>
      <c r="L429" s="3"/>
    </row>
    <row r="430" ht="12.75" customHeight="1">
      <c r="A430" s="4">
        <v>43759.0</v>
      </c>
      <c r="B430" s="4" t="s">
        <v>8</v>
      </c>
      <c r="C430" s="5" t="s">
        <v>572</v>
      </c>
      <c r="D430" s="6" t="s">
        <v>13</v>
      </c>
      <c r="E430" s="7">
        <v>5.224E7</v>
      </c>
      <c r="F430" s="6">
        <v>70.0</v>
      </c>
      <c r="G430" s="7" t="str">
        <f t="shared" si="6"/>
        <v>$ 36,568,000</v>
      </c>
      <c r="H430" s="6" t="s">
        <v>11</v>
      </c>
      <c r="I430" s="3"/>
      <c r="J430" s="3"/>
      <c r="K430" s="3"/>
      <c r="L430" s="3"/>
    </row>
    <row r="431" ht="12.75" customHeight="1">
      <c r="A431" s="4">
        <v>43759.0</v>
      </c>
      <c r="B431" s="4" t="s">
        <v>17</v>
      </c>
      <c r="C431" s="5" t="s">
        <v>573</v>
      </c>
      <c r="D431" s="6" t="s">
        <v>38</v>
      </c>
      <c r="E431" s="7">
        <v>3.19389887E8</v>
      </c>
      <c r="F431" s="6">
        <v>70.0</v>
      </c>
      <c r="G431" s="7" t="str">
        <f t="shared" si="6"/>
        <v>$ 223,572,921</v>
      </c>
      <c r="H431" s="6" t="s">
        <v>11</v>
      </c>
      <c r="I431" s="3"/>
      <c r="J431" s="3"/>
      <c r="K431" s="3"/>
      <c r="L431" s="3"/>
    </row>
    <row r="432" ht="12.75" customHeight="1">
      <c r="A432" s="4">
        <v>43760.0</v>
      </c>
      <c r="B432" s="4" t="s">
        <v>21</v>
      </c>
      <c r="C432" s="5" t="s">
        <v>574</v>
      </c>
      <c r="D432" s="6" t="s">
        <v>16</v>
      </c>
      <c r="E432" s="7">
        <v>4.64481754E8</v>
      </c>
      <c r="F432" s="6">
        <v>100.0</v>
      </c>
      <c r="G432" s="7" t="str">
        <f t="shared" si="6"/>
        <v>$ 464,481,754</v>
      </c>
      <c r="H432" s="6" t="s">
        <v>11</v>
      </c>
      <c r="I432" s="3"/>
      <c r="J432" s="3"/>
      <c r="K432" s="3"/>
      <c r="L432" s="3"/>
    </row>
    <row r="433" ht="12.75" customHeight="1">
      <c r="A433" s="4">
        <v>43760.0</v>
      </c>
      <c r="B433" s="6" t="s">
        <v>17</v>
      </c>
      <c r="C433" s="8" t="s">
        <v>575</v>
      </c>
      <c r="D433" s="6" t="s">
        <v>16</v>
      </c>
      <c r="E433" s="7">
        <v>3.772575E8</v>
      </c>
      <c r="F433" s="6">
        <v>70.0</v>
      </c>
      <c r="G433" s="7" t="str">
        <f t="shared" si="6"/>
        <v>$ 264,080,250</v>
      </c>
      <c r="H433" s="6" t="s">
        <v>97</v>
      </c>
      <c r="I433" s="3"/>
      <c r="J433" s="3"/>
      <c r="K433" s="3"/>
      <c r="L433" s="3"/>
    </row>
    <row r="434" ht="12.75" customHeight="1">
      <c r="A434" s="4">
        <v>43760.0</v>
      </c>
      <c r="B434" s="4" t="s">
        <v>66</v>
      </c>
      <c r="C434" s="5" t="s">
        <v>576</v>
      </c>
      <c r="D434" s="6" t="s">
        <v>92</v>
      </c>
      <c r="E434" s="7">
        <v>1.418895E8</v>
      </c>
      <c r="F434" s="6">
        <v>70.0</v>
      </c>
      <c r="G434" s="7" t="str">
        <f t="shared" si="6"/>
        <v>$ 99,322,650</v>
      </c>
      <c r="H434" s="6" t="s">
        <v>11</v>
      </c>
      <c r="I434" s="3"/>
      <c r="J434" s="3"/>
      <c r="K434" s="3"/>
      <c r="L434" s="3"/>
    </row>
    <row r="435" ht="12.75" customHeight="1">
      <c r="A435" s="4">
        <v>43760.0</v>
      </c>
      <c r="B435" s="4" t="s">
        <v>81</v>
      </c>
      <c r="C435" s="5" t="s">
        <v>577</v>
      </c>
      <c r="D435" s="6" t="s">
        <v>92</v>
      </c>
      <c r="E435" s="7">
        <v>7.491945E8</v>
      </c>
      <c r="F435" s="6">
        <v>70.0</v>
      </c>
      <c r="G435" s="7" t="str">
        <f t="shared" si="6"/>
        <v>$ 524,436,150</v>
      </c>
      <c r="H435" s="6" t="s">
        <v>11</v>
      </c>
      <c r="I435" s="3"/>
      <c r="J435" s="3"/>
      <c r="K435" s="3"/>
      <c r="L435" s="3"/>
    </row>
    <row r="436" ht="12.75" customHeight="1">
      <c r="A436" s="4">
        <v>43760.0</v>
      </c>
      <c r="B436" s="4" t="s">
        <v>64</v>
      </c>
      <c r="C436" s="5" t="s">
        <v>578</v>
      </c>
      <c r="D436" s="6" t="s">
        <v>16</v>
      </c>
      <c r="E436" s="7">
        <v>1.487889E9</v>
      </c>
      <c r="F436" s="6">
        <v>70.0</v>
      </c>
      <c r="G436" s="7" t="str">
        <f t="shared" si="6"/>
        <v>$ 1,041,522,300</v>
      </c>
      <c r="H436" s="6" t="s">
        <v>11</v>
      </c>
      <c r="I436" s="3"/>
      <c r="J436" s="3"/>
      <c r="K436" s="3"/>
      <c r="L436" s="3"/>
    </row>
    <row r="437" ht="24.0" customHeight="1">
      <c r="A437" s="4">
        <v>43760.0</v>
      </c>
      <c r="B437" s="4" t="s">
        <v>25</v>
      </c>
      <c r="C437" s="5" t="s">
        <v>579</v>
      </c>
      <c r="D437" s="6" t="s">
        <v>23</v>
      </c>
      <c r="E437" s="7">
        <v>2.809E7</v>
      </c>
      <c r="F437" s="6">
        <v>70.0</v>
      </c>
      <c r="G437" s="7" t="str">
        <f t="shared" si="6"/>
        <v>$ 19,663,000</v>
      </c>
      <c r="H437" s="6" t="s">
        <v>11</v>
      </c>
      <c r="I437" s="3"/>
      <c r="J437" s="3"/>
      <c r="K437" s="3"/>
      <c r="L437" s="3"/>
    </row>
    <row r="438" ht="12.75" customHeight="1">
      <c r="A438" s="4">
        <v>43760.0</v>
      </c>
      <c r="B438" s="4" t="s">
        <v>81</v>
      </c>
      <c r="C438" s="5" t="s">
        <v>580</v>
      </c>
      <c r="D438" s="6" t="s">
        <v>92</v>
      </c>
      <c r="E438" s="7">
        <v>1.049259E9</v>
      </c>
      <c r="F438" s="6">
        <v>70.0</v>
      </c>
      <c r="G438" s="7" t="str">
        <f t="shared" si="6"/>
        <v>$ 734,481,300</v>
      </c>
      <c r="H438" s="6" t="s">
        <v>11</v>
      </c>
      <c r="I438" s="3"/>
      <c r="J438" s="3"/>
      <c r="K438" s="3"/>
      <c r="L438" s="3"/>
    </row>
    <row r="439" ht="12.75" customHeight="1">
      <c r="A439" s="4">
        <v>43760.0</v>
      </c>
      <c r="B439" s="4" t="s">
        <v>25</v>
      </c>
      <c r="C439" s="5" t="s">
        <v>581</v>
      </c>
      <c r="D439" s="6" t="s">
        <v>16</v>
      </c>
      <c r="E439" s="7">
        <v>1.021785E8</v>
      </c>
      <c r="F439" s="6">
        <v>70.0</v>
      </c>
      <c r="G439" s="7" t="str">
        <f t="shared" si="6"/>
        <v>$ 71,524,950</v>
      </c>
      <c r="H439" s="6" t="s">
        <v>11</v>
      </c>
      <c r="I439" s="3"/>
      <c r="J439" s="3"/>
      <c r="K439" s="3"/>
      <c r="L439" s="3"/>
    </row>
    <row r="440" ht="12.75" customHeight="1">
      <c r="A440" s="4">
        <v>43760.0</v>
      </c>
      <c r="B440" s="4" t="s">
        <v>8</v>
      </c>
      <c r="C440" s="5" t="s">
        <v>582</v>
      </c>
      <c r="D440" s="6" t="s">
        <v>16</v>
      </c>
      <c r="E440" s="7" t="str">
        <f>138000000+197536550</f>
        <v>$ 335,536,550</v>
      </c>
      <c r="F440" s="6">
        <v>70.0</v>
      </c>
      <c r="G440" s="7" t="str">
        <f t="shared" si="6"/>
        <v>$ 234,875,585</v>
      </c>
      <c r="H440" s="6" t="s">
        <v>550</v>
      </c>
      <c r="I440" s="3"/>
      <c r="J440" s="3"/>
      <c r="K440" s="3"/>
      <c r="L440" s="3"/>
    </row>
    <row r="441" ht="12.75" customHeight="1">
      <c r="A441" s="4">
        <v>43761.0</v>
      </c>
      <c r="B441" s="4" t="s">
        <v>81</v>
      </c>
      <c r="C441" s="5" t="s">
        <v>87</v>
      </c>
      <c r="D441" s="6" t="s">
        <v>16</v>
      </c>
      <c r="E441" s="7">
        <v>1.151564E8</v>
      </c>
      <c r="F441" s="6">
        <v>70.0</v>
      </c>
      <c r="G441" s="7" t="str">
        <f t="shared" si="6"/>
        <v>$ 80,609,480</v>
      </c>
      <c r="H441" s="6" t="s">
        <v>11</v>
      </c>
      <c r="I441" s="3"/>
      <c r="J441" s="3"/>
      <c r="K441" s="3"/>
      <c r="L441" s="3"/>
    </row>
    <row r="442" ht="12.75" customHeight="1">
      <c r="A442" s="4">
        <v>43761.0</v>
      </c>
      <c r="B442" s="4" t="s">
        <v>17</v>
      </c>
      <c r="C442" s="5" t="s">
        <v>583</v>
      </c>
      <c r="D442" s="6" t="s">
        <v>23</v>
      </c>
      <c r="E442" s="7" t="str">
        <f>305355000+444238500</f>
        <v>$ 749,593,500</v>
      </c>
      <c r="F442" s="6">
        <v>70.0</v>
      </c>
      <c r="G442" s="7" t="str">
        <f t="shared" si="6"/>
        <v>$ 524,715,450</v>
      </c>
      <c r="H442" s="6" t="s">
        <v>188</v>
      </c>
      <c r="I442" s="3"/>
      <c r="J442" s="3"/>
      <c r="K442" s="3"/>
      <c r="L442" s="3"/>
    </row>
    <row r="443" ht="12.75" customHeight="1">
      <c r="A443" s="4">
        <v>43761.0</v>
      </c>
      <c r="B443" s="4" t="s">
        <v>64</v>
      </c>
      <c r="C443" s="5" t="s">
        <v>584</v>
      </c>
      <c r="D443" s="6" t="s">
        <v>16</v>
      </c>
      <c r="E443" s="7">
        <v>3.988665E8</v>
      </c>
      <c r="F443" s="6">
        <v>70.0</v>
      </c>
      <c r="G443" s="7" t="str">
        <f t="shared" si="6"/>
        <v>$ 279,206,550</v>
      </c>
      <c r="H443" s="6" t="s">
        <v>11</v>
      </c>
      <c r="I443" s="3"/>
      <c r="J443" s="3"/>
      <c r="K443" s="3"/>
      <c r="L443" s="3"/>
    </row>
    <row r="444" ht="12.75" customHeight="1">
      <c r="A444" s="4">
        <v>43761.0</v>
      </c>
      <c r="B444" s="4" t="s">
        <v>25</v>
      </c>
      <c r="C444" s="5" t="s">
        <v>585</v>
      </c>
      <c r="D444" s="6" t="s">
        <v>23</v>
      </c>
      <c r="E444" s="7" t="str">
        <f>606912000+334828500</f>
        <v>$ 941,740,500</v>
      </c>
      <c r="F444" s="6">
        <v>70.0</v>
      </c>
      <c r="G444" s="7" t="str">
        <f t="shared" si="6"/>
        <v>$ 659,218,350</v>
      </c>
      <c r="H444" s="6" t="s">
        <v>11</v>
      </c>
      <c r="I444" s="3"/>
      <c r="J444" s="3"/>
      <c r="K444" s="3"/>
      <c r="L444" s="3"/>
    </row>
    <row r="445" ht="24.0" customHeight="1">
      <c r="A445" s="4">
        <v>43761.0</v>
      </c>
      <c r="B445" s="4" t="s">
        <v>25</v>
      </c>
      <c r="C445" s="5" t="s">
        <v>586</v>
      </c>
      <c r="D445" s="6" t="s">
        <v>10</v>
      </c>
      <c r="E445" s="7">
        <v>1.03224E8</v>
      </c>
      <c r="F445" s="6">
        <v>70.0</v>
      </c>
      <c r="G445" s="7" t="str">
        <f t="shared" si="6"/>
        <v>$ 72,256,800</v>
      </c>
      <c r="H445" s="6" t="s">
        <v>11</v>
      </c>
      <c r="I445" s="3"/>
      <c r="J445" s="3"/>
      <c r="K445" s="3"/>
      <c r="L445" s="3"/>
    </row>
    <row r="446" ht="12.75" customHeight="1">
      <c r="A446" s="4">
        <v>43761.0</v>
      </c>
      <c r="B446" s="4" t="s">
        <v>66</v>
      </c>
      <c r="C446" s="5" t="s">
        <v>587</v>
      </c>
      <c r="D446" s="6" t="s">
        <v>10</v>
      </c>
      <c r="E446" s="7">
        <v>3142500.0</v>
      </c>
      <c r="F446" s="6">
        <v>70.0</v>
      </c>
      <c r="G446" s="7" t="str">
        <f t="shared" si="6"/>
        <v>$ 2,199,750</v>
      </c>
      <c r="H446" s="6" t="s">
        <v>588</v>
      </c>
      <c r="I446" s="3"/>
      <c r="J446" s="3"/>
      <c r="K446" s="3"/>
      <c r="L446" s="3"/>
    </row>
    <row r="447" ht="12.75" customHeight="1">
      <c r="A447" s="4">
        <v>43761.0</v>
      </c>
      <c r="B447" s="4" t="s">
        <v>32</v>
      </c>
      <c r="C447" s="5" t="s">
        <v>589</v>
      </c>
      <c r="D447" s="6" t="s">
        <v>16</v>
      </c>
      <c r="E447" s="7">
        <v>1.45935E8</v>
      </c>
      <c r="F447" s="6">
        <v>70.0</v>
      </c>
      <c r="G447" s="7" t="str">
        <f t="shared" si="6"/>
        <v>$ 102,154,500</v>
      </c>
      <c r="H447" s="6" t="s">
        <v>11</v>
      </c>
      <c r="I447" s="3"/>
      <c r="J447" s="3"/>
      <c r="K447" s="3"/>
      <c r="L447" s="3"/>
    </row>
    <row r="448" ht="12.75" customHeight="1">
      <c r="A448" s="4">
        <v>43761.0</v>
      </c>
      <c r="B448" s="4" t="s">
        <v>8</v>
      </c>
      <c r="C448" s="5" t="s">
        <v>590</v>
      </c>
      <c r="D448" s="6" t="s">
        <v>16</v>
      </c>
      <c r="E448" s="7">
        <v>1.8774E8</v>
      </c>
      <c r="F448" s="6">
        <v>70.0</v>
      </c>
      <c r="G448" s="7" t="str">
        <f t="shared" si="6"/>
        <v>$ 131,418,000</v>
      </c>
      <c r="H448" s="6" t="s">
        <v>11</v>
      </c>
      <c r="I448" s="3"/>
      <c r="J448" s="3"/>
      <c r="K448" s="3"/>
      <c r="L448" s="3"/>
    </row>
    <row r="449" ht="12.75" customHeight="1">
      <c r="A449" s="4">
        <v>43761.0</v>
      </c>
      <c r="B449" s="4" t="s">
        <v>17</v>
      </c>
      <c r="C449" s="5" t="s">
        <v>591</v>
      </c>
      <c r="D449" s="6" t="s">
        <v>38</v>
      </c>
      <c r="E449" s="7">
        <v>1.46145E8</v>
      </c>
      <c r="F449" s="6">
        <v>70.0</v>
      </c>
      <c r="G449" s="7" t="str">
        <f t="shared" si="6"/>
        <v>$ 102,301,500</v>
      </c>
      <c r="H449" s="6" t="s">
        <v>11</v>
      </c>
      <c r="I449" s="3"/>
      <c r="J449" s="3"/>
      <c r="K449" s="3"/>
      <c r="L449" s="3"/>
    </row>
    <row r="450" ht="12.75" customHeight="1">
      <c r="A450" s="4">
        <v>43761.0</v>
      </c>
      <c r="B450" s="4" t="s">
        <v>66</v>
      </c>
      <c r="C450" s="5" t="s">
        <v>592</v>
      </c>
      <c r="D450" s="6" t="s">
        <v>16</v>
      </c>
      <c r="E450" s="7">
        <v>8.44158E7</v>
      </c>
      <c r="F450" s="6">
        <v>70.0</v>
      </c>
      <c r="G450" s="7" t="str">
        <f t="shared" si="6"/>
        <v>$ 59,091,060</v>
      </c>
      <c r="H450" s="6" t="s">
        <v>11</v>
      </c>
      <c r="I450" s="3"/>
      <c r="J450" s="3"/>
      <c r="K450" s="3"/>
      <c r="L450" s="3"/>
    </row>
    <row r="451" ht="24.0" customHeight="1">
      <c r="A451" s="4">
        <v>43761.0</v>
      </c>
      <c r="B451" s="4" t="s">
        <v>64</v>
      </c>
      <c r="C451" s="5" t="s">
        <v>593</v>
      </c>
      <c r="D451" s="6" t="s">
        <v>147</v>
      </c>
      <c r="E451" s="7" t="str">
        <f>327910500+24504000</f>
        <v>$ 352,414,500</v>
      </c>
      <c r="F451" s="6">
        <v>70.0</v>
      </c>
      <c r="G451" s="7" t="str">
        <f t="shared" si="6"/>
        <v>$ 246,690,150</v>
      </c>
      <c r="H451" s="6" t="s">
        <v>11</v>
      </c>
      <c r="I451" s="3"/>
      <c r="J451" s="3"/>
      <c r="K451" s="3"/>
      <c r="L451" s="3"/>
    </row>
    <row r="452" ht="12.75" customHeight="1">
      <c r="A452" s="4">
        <v>43762.0</v>
      </c>
      <c r="B452" s="4" t="s">
        <v>17</v>
      </c>
      <c r="C452" s="5" t="s">
        <v>594</v>
      </c>
      <c r="D452" s="6" t="s">
        <v>92</v>
      </c>
      <c r="E452" s="7">
        <v>1.12E8</v>
      </c>
      <c r="F452" s="6">
        <v>100.0</v>
      </c>
      <c r="G452" s="7" t="str">
        <f t="shared" si="6"/>
        <v>$ 112,000,000</v>
      </c>
      <c r="H452" s="6" t="s">
        <v>11</v>
      </c>
      <c r="I452" s="3"/>
      <c r="J452" s="3"/>
      <c r="K452" s="3"/>
      <c r="L452" s="3"/>
    </row>
    <row r="453" ht="12.75" customHeight="1">
      <c r="A453" s="4">
        <v>43762.0</v>
      </c>
      <c r="B453" s="4" t="s">
        <v>8</v>
      </c>
      <c r="C453" s="5" t="s">
        <v>595</v>
      </c>
      <c r="D453" s="6" t="s">
        <v>23</v>
      </c>
      <c r="E453" s="7">
        <v>7.2693915E8</v>
      </c>
      <c r="F453" s="6">
        <v>70.0</v>
      </c>
      <c r="G453" s="7" t="str">
        <f t="shared" si="6"/>
        <v>$ 508,857,405</v>
      </c>
      <c r="H453" s="6" t="s">
        <v>11</v>
      </c>
      <c r="I453" s="3"/>
      <c r="J453" s="3"/>
      <c r="K453" s="3"/>
      <c r="L453" s="3"/>
    </row>
    <row r="454" ht="24.0" customHeight="1">
      <c r="A454" s="4">
        <v>43762.0</v>
      </c>
      <c r="B454" s="4" t="s">
        <v>17</v>
      </c>
      <c r="C454" s="5" t="s">
        <v>596</v>
      </c>
      <c r="D454" s="6" t="s">
        <v>23</v>
      </c>
      <c r="E454" s="7">
        <v>7.85775E7</v>
      </c>
      <c r="F454" s="6">
        <v>70.0</v>
      </c>
      <c r="G454" s="7" t="str">
        <f t="shared" si="6"/>
        <v>$ 55,004,250</v>
      </c>
      <c r="H454" s="6" t="s">
        <v>11</v>
      </c>
      <c r="I454" s="3"/>
      <c r="J454" s="3"/>
      <c r="K454" s="3"/>
      <c r="L454" s="3"/>
    </row>
    <row r="455" ht="24.0" customHeight="1">
      <c r="A455" s="4">
        <v>43762.0</v>
      </c>
      <c r="B455" s="4" t="s">
        <v>32</v>
      </c>
      <c r="C455" s="5" t="s">
        <v>597</v>
      </c>
      <c r="D455" s="6" t="s">
        <v>23</v>
      </c>
      <c r="E455" s="7">
        <v>1.716E8</v>
      </c>
      <c r="F455" s="6">
        <v>70.0</v>
      </c>
      <c r="G455" s="7" t="str">
        <f t="shared" si="6"/>
        <v>$ 120,120,000</v>
      </c>
      <c r="H455" s="6" t="s">
        <v>51</v>
      </c>
      <c r="I455" s="3"/>
      <c r="J455" s="3"/>
      <c r="K455" s="3"/>
      <c r="L455" s="3"/>
    </row>
    <row r="456" ht="12.75" customHeight="1">
      <c r="A456" s="4">
        <v>43762.0</v>
      </c>
      <c r="B456" s="4" t="s">
        <v>32</v>
      </c>
      <c r="C456" s="5" t="s">
        <v>598</v>
      </c>
      <c r="D456" s="6" t="s">
        <v>147</v>
      </c>
      <c r="E456" s="7">
        <v>6.74505E8</v>
      </c>
      <c r="F456" s="6">
        <v>70.0</v>
      </c>
      <c r="G456" s="7" t="str">
        <f t="shared" si="6"/>
        <v>$ 472,153,500</v>
      </c>
      <c r="H456" s="6" t="s">
        <v>11</v>
      </c>
      <c r="I456" s="3"/>
      <c r="J456" s="3"/>
      <c r="K456" s="3"/>
      <c r="L456" s="3"/>
    </row>
    <row r="457" ht="12.75" customHeight="1">
      <c r="A457" s="4">
        <v>43762.0</v>
      </c>
      <c r="B457" s="4" t="s">
        <v>66</v>
      </c>
      <c r="C457" s="5" t="s">
        <v>599</v>
      </c>
      <c r="D457" s="6" t="s">
        <v>23</v>
      </c>
      <c r="E457" s="7">
        <v>6.75801E9</v>
      </c>
      <c r="F457" s="6">
        <v>70.0</v>
      </c>
      <c r="G457" s="7" t="str">
        <f t="shared" si="6"/>
        <v>$ 4,730,607,000</v>
      </c>
      <c r="H457" s="6" t="s">
        <v>126</v>
      </c>
      <c r="I457" s="3"/>
      <c r="J457" s="3"/>
      <c r="K457" s="3"/>
      <c r="L457" s="3"/>
    </row>
    <row r="458" ht="22.5" customHeight="1">
      <c r="A458" s="4">
        <v>43762.0</v>
      </c>
      <c r="B458" s="4" t="s">
        <v>17</v>
      </c>
      <c r="C458" s="5" t="s">
        <v>600</v>
      </c>
      <c r="D458" s="6" t="s">
        <v>23</v>
      </c>
      <c r="E458" s="7">
        <v>3024000.0</v>
      </c>
      <c r="F458" s="6">
        <v>70.0</v>
      </c>
      <c r="G458" s="7" t="str">
        <f t="shared" si="6"/>
        <v>$ 2,116,800</v>
      </c>
      <c r="H458" s="6" t="s">
        <v>601</v>
      </c>
      <c r="I458" s="3"/>
      <c r="J458" s="3"/>
      <c r="K458" s="3"/>
      <c r="L458" s="3"/>
    </row>
    <row r="459" ht="12.75" customHeight="1">
      <c r="A459" s="4">
        <v>43762.0</v>
      </c>
      <c r="B459" s="4" t="s">
        <v>47</v>
      </c>
      <c r="C459" s="5" t="s">
        <v>602</v>
      </c>
      <c r="D459" s="6" t="s">
        <v>16</v>
      </c>
      <c r="E459" s="7" t="str">
        <f>648180000+24285000+24285000+4786500</f>
        <v>$ 701,536,500</v>
      </c>
      <c r="F459" s="6">
        <v>70.0</v>
      </c>
      <c r="G459" s="7" t="str">
        <f t="shared" si="6"/>
        <v>$ 491,075,550</v>
      </c>
      <c r="H459" s="6" t="s">
        <v>11</v>
      </c>
      <c r="I459" s="3"/>
      <c r="J459" s="3"/>
      <c r="K459" s="3"/>
      <c r="L459" s="3"/>
    </row>
    <row r="460" ht="24.0" customHeight="1">
      <c r="A460" s="4">
        <v>43762.0</v>
      </c>
      <c r="B460" s="4" t="s">
        <v>25</v>
      </c>
      <c r="C460" s="5" t="s">
        <v>603</v>
      </c>
      <c r="D460" s="6" t="s">
        <v>16</v>
      </c>
      <c r="E460" s="7">
        <v>1.2496E8</v>
      </c>
      <c r="F460" s="6">
        <v>70.0</v>
      </c>
      <c r="G460" s="7" t="str">
        <f t="shared" si="6"/>
        <v>$ 87,472,000</v>
      </c>
      <c r="H460" s="6" t="s">
        <v>11</v>
      </c>
      <c r="I460" s="3"/>
      <c r="J460" s="3"/>
      <c r="K460" s="3"/>
      <c r="L460" s="3"/>
    </row>
    <row r="461" ht="12.75" customHeight="1">
      <c r="A461" s="4">
        <v>43762.0</v>
      </c>
      <c r="B461" s="4" t="s">
        <v>25</v>
      </c>
      <c r="C461" s="5" t="s">
        <v>604</v>
      </c>
      <c r="D461" s="6" t="s">
        <v>16</v>
      </c>
      <c r="E461" s="7">
        <v>3.6801E7</v>
      </c>
      <c r="F461" s="6">
        <v>70.0</v>
      </c>
      <c r="G461" s="7" t="str">
        <f t="shared" si="6"/>
        <v>$ 25,760,700</v>
      </c>
      <c r="H461" s="6" t="s">
        <v>11</v>
      </c>
      <c r="I461" s="3"/>
      <c r="J461" s="3"/>
      <c r="K461" s="3"/>
      <c r="L461" s="3"/>
    </row>
    <row r="462" ht="12.75" customHeight="1">
      <c r="A462" s="4">
        <v>43762.0</v>
      </c>
      <c r="B462" s="4" t="s">
        <v>17</v>
      </c>
      <c r="C462" s="5" t="s">
        <v>605</v>
      </c>
      <c r="D462" s="6" t="s">
        <v>10</v>
      </c>
      <c r="E462" s="7">
        <v>1.2555975E8</v>
      </c>
      <c r="F462" s="6">
        <v>70.0</v>
      </c>
      <c r="G462" s="7" t="str">
        <f t="shared" si="6"/>
        <v>$ 87,891,825</v>
      </c>
      <c r="H462" s="6" t="s">
        <v>11</v>
      </c>
      <c r="I462" s="3"/>
      <c r="J462" s="3"/>
      <c r="K462" s="3"/>
      <c r="L462" s="3"/>
    </row>
    <row r="463" ht="12.75" customHeight="1">
      <c r="A463" s="4">
        <v>43762.0</v>
      </c>
      <c r="B463" s="4" t="s">
        <v>66</v>
      </c>
      <c r="C463" s="5" t="s">
        <v>606</v>
      </c>
      <c r="D463" s="6" t="s">
        <v>16</v>
      </c>
      <c r="E463" s="7">
        <v>6.75801E9</v>
      </c>
      <c r="F463" s="6">
        <v>70.0</v>
      </c>
      <c r="G463" s="7" t="str">
        <f t="shared" si="6"/>
        <v>$ 4,730,607,000</v>
      </c>
      <c r="H463" s="6" t="s">
        <v>121</v>
      </c>
      <c r="I463" s="3"/>
      <c r="J463" s="3"/>
      <c r="K463" s="3"/>
      <c r="L463" s="3"/>
    </row>
    <row r="464" ht="12.75" customHeight="1">
      <c r="A464" s="4">
        <v>43762.0</v>
      </c>
      <c r="B464" s="4" t="s">
        <v>17</v>
      </c>
      <c r="C464" s="5" t="s">
        <v>607</v>
      </c>
      <c r="D464" s="6" t="s">
        <v>16</v>
      </c>
      <c r="E464" s="7">
        <v>9505500.0</v>
      </c>
      <c r="F464" s="6">
        <v>70.0</v>
      </c>
      <c r="G464" s="7" t="str">
        <f t="shared" si="6"/>
        <v>$ 6,653,850</v>
      </c>
      <c r="H464" s="6" t="s">
        <v>608</v>
      </c>
      <c r="I464" s="3"/>
      <c r="J464" s="3"/>
      <c r="K464" s="3"/>
      <c r="L464" s="3"/>
    </row>
    <row r="465" ht="12.75" customHeight="1">
      <c r="A465" s="4">
        <v>43763.0</v>
      </c>
      <c r="B465" s="6" t="s">
        <v>32</v>
      </c>
      <c r="C465" s="5" t="s">
        <v>609</v>
      </c>
      <c r="D465" s="6" t="s">
        <v>157</v>
      </c>
      <c r="E465" s="7">
        <v>6367500.0</v>
      </c>
      <c r="F465" s="6">
        <v>70.0</v>
      </c>
      <c r="G465" s="7" t="str">
        <f t="shared" si="6"/>
        <v>$ 4,457,250</v>
      </c>
      <c r="H465" s="6" t="s">
        <v>165</v>
      </c>
      <c r="I465" s="3"/>
      <c r="J465" s="3"/>
      <c r="K465" s="3"/>
      <c r="L465" s="3"/>
    </row>
    <row r="466" ht="12.75" customHeight="1">
      <c r="A466" s="4">
        <v>43763.0</v>
      </c>
      <c r="B466" s="6" t="s">
        <v>21</v>
      </c>
      <c r="C466" s="5" t="s">
        <v>610</v>
      </c>
      <c r="D466" s="6" t="s">
        <v>23</v>
      </c>
      <c r="E466" s="7">
        <v>1.44E7</v>
      </c>
      <c r="F466" s="6">
        <v>70.0</v>
      </c>
      <c r="G466" s="7" t="str">
        <f t="shared" si="6"/>
        <v>$ 10,080,000</v>
      </c>
      <c r="H466" s="6" t="s">
        <v>165</v>
      </c>
      <c r="I466" s="3"/>
      <c r="J466" s="3"/>
      <c r="K466" s="3"/>
      <c r="L466" s="3"/>
    </row>
    <row r="467" ht="12.75" customHeight="1">
      <c r="A467" s="4">
        <v>43763.0</v>
      </c>
      <c r="B467" s="4" t="s">
        <v>47</v>
      </c>
      <c r="C467" s="5" t="s">
        <v>611</v>
      </c>
      <c r="D467" s="6" t="s">
        <v>23</v>
      </c>
      <c r="E467" s="7">
        <v>4.491765E8</v>
      </c>
      <c r="F467" s="6">
        <v>70.0</v>
      </c>
      <c r="G467" s="7" t="str">
        <f t="shared" si="6"/>
        <v>$ 314,423,550</v>
      </c>
      <c r="H467" s="6" t="s">
        <v>198</v>
      </c>
      <c r="I467" s="3"/>
      <c r="J467" s="3"/>
      <c r="K467" s="3"/>
      <c r="L467" s="3"/>
    </row>
    <row r="468" ht="12.75" customHeight="1">
      <c r="A468" s="4">
        <v>43763.0</v>
      </c>
      <c r="B468" s="6" t="s">
        <v>275</v>
      </c>
      <c r="C468" s="8" t="s">
        <v>612</v>
      </c>
      <c r="D468" s="6" t="s">
        <v>76</v>
      </c>
      <c r="E468" s="7">
        <v>2.3031E7</v>
      </c>
      <c r="F468" s="6">
        <v>70.0</v>
      </c>
      <c r="G468" s="7" t="str">
        <f t="shared" si="6"/>
        <v>$ 16,121,700</v>
      </c>
      <c r="H468" s="6" t="s">
        <v>97</v>
      </c>
      <c r="I468" s="3"/>
      <c r="J468" s="3"/>
      <c r="K468" s="3"/>
      <c r="L468" s="3"/>
    </row>
    <row r="469" ht="12.75" customHeight="1">
      <c r="A469" s="4">
        <v>43763.0</v>
      </c>
      <c r="B469" s="4" t="s">
        <v>263</v>
      </c>
      <c r="C469" s="5" t="s">
        <v>613</v>
      </c>
      <c r="D469" s="6" t="s">
        <v>16</v>
      </c>
      <c r="E469" s="7">
        <v>4.38255E7</v>
      </c>
      <c r="F469" s="6">
        <v>70.0</v>
      </c>
      <c r="G469" s="7" t="str">
        <f t="shared" si="6"/>
        <v>$ 30,677,850</v>
      </c>
      <c r="H469" s="6" t="s">
        <v>11</v>
      </c>
      <c r="I469" s="3"/>
      <c r="J469" s="3"/>
      <c r="K469" s="3"/>
      <c r="L469" s="3"/>
    </row>
    <row r="470" ht="12.75" customHeight="1">
      <c r="A470" s="4">
        <v>43763.0</v>
      </c>
      <c r="B470" s="4" t="s">
        <v>17</v>
      </c>
      <c r="C470" s="5" t="s">
        <v>614</v>
      </c>
      <c r="D470" s="6" t="s">
        <v>10</v>
      </c>
      <c r="E470" s="7">
        <v>8.4744E7</v>
      </c>
      <c r="F470" s="6">
        <v>70.0</v>
      </c>
      <c r="G470" s="7" t="str">
        <f t="shared" si="6"/>
        <v>$ 59,320,800</v>
      </c>
      <c r="H470" s="6" t="s">
        <v>11</v>
      </c>
      <c r="I470" s="3"/>
      <c r="J470" s="3"/>
      <c r="K470" s="3"/>
      <c r="L470" s="3"/>
    </row>
    <row r="471" ht="24.0" customHeight="1">
      <c r="A471" s="4">
        <v>43763.0</v>
      </c>
      <c r="B471" s="4" t="s">
        <v>14</v>
      </c>
      <c r="C471" s="5" t="s">
        <v>615</v>
      </c>
      <c r="D471" s="6" t="s">
        <v>16</v>
      </c>
      <c r="E471" s="7" t="str">
        <f>24400500+24333000</f>
        <v>$ 48,733,500</v>
      </c>
      <c r="F471" s="6">
        <v>70.0</v>
      </c>
      <c r="G471" s="7" t="str">
        <f t="shared" si="6"/>
        <v>$ 34,113,450</v>
      </c>
      <c r="H471" s="6" t="s">
        <v>11</v>
      </c>
      <c r="I471" s="3"/>
      <c r="J471" s="3"/>
      <c r="K471" s="3"/>
      <c r="L471" s="3"/>
    </row>
    <row r="472" ht="12.75" customHeight="1">
      <c r="A472" s="4">
        <v>43763.0</v>
      </c>
      <c r="B472" s="4" t="s">
        <v>25</v>
      </c>
      <c r="C472" s="5" t="s">
        <v>616</v>
      </c>
      <c r="D472" s="6" t="s">
        <v>147</v>
      </c>
      <c r="E472" s="7">
        <v>2.059605E8</v>
      </c>
      <c r="F472" s="6">
        <v>70.0</v>
      </c>
      <c r="G472" s="7" t="str">
        <f t="shared" si="6"/>
        <v>$ 144,172,350</v>
      </c>
      <c r="H472" s="6" t="s">
        <v>11</v>
      </c>
      <c r="I472" s="3"/>
      <c r="J472" s="3"/>
      <c r="K472" s="3"/>
      <c r="L472" s="3"/>
    </row>
    <row r="473" ht="12.75" customHeight="1">
      <c r="A473" s="4">
        <v>43763.0</v>
      </c>
      <c r="B473" s="4" t="s">
        <v>250</v>
      </c>
      <c r="C473" s="5" t="s">
        <v>617</v>
      </c>
      <c r="D473" s="6" t="s">
        <v>16</v>
      </c>
      <c r="E473" s="7">
        <v>4.022914502E9</v>
      </c>
      <c r="F473" s="6">
        <v>70.0</v>
      </c>
      <c r="G473" s="7" t="str">
        <f t="shared" si="6"/>
        <v>$ 2,816,040,151</v>
      </c>
      <c r="H473" s="6" t="s">
        <v>11</v>
      </c>
      <c r="I473" s="3"/>
      <c r="J473" s="3"/>
      <c r="K473" s="3"/>
      <c r="L473" s="3"/>
    </row>
    <row r="474" ht="12.75" customHeight="1">
      <c r="A474" s="4">
        <v>43763.0</v>
      </c>
      <c r="B474" s="4" t="s">
        <v>108</v>
      </c>
      <c r="C474" s="5" t="s">
        <v>618</v>
      </c>
      <c r="D474" s="6" t="s">
        <v>92</v>
      </c>
      <c r="E474" s="7">
        <v>1.2819885E9</v>
      </c>
      <c r="F474" s="6">
        <v>70.0</v>
      </c>
      <c r="G474" s="7" t="str">
        <f t="shared" si="6"/>
        <v>$ 897,391,950</v>
      </c>
      <c r="H474" s="6" t="s">
        <v>11</v>
      </c>
      <c r="I474" s="3"/>
      <c r="J474" s="3"/>
      <c r="K474" s="3"/>
      <c r="L474" s="3"/>
    </row>
    <row r="475" ht="12.75" customHeight="1">
      <c r="A475" s="4">
        <v>43763.0</v>
      </c>
      <c r="B475" s="4" t="s">
        <v>81</v>
      </c>
      <c r="C475" s="5" t="s">
        <v>619</v>
      </c>
      <c r="D475" s="6" t="s">
        <v>16</v>
      </c>
      <c r="E475" s="7">
        <v>3.1961E7</v>
      </c>
      <c r="F475" s="6">
        <v>70.0</v>
      </c>
      <c r="G475" s="7" t="str">
        <f t="shared" si="6"/>
        <v>$ 22,372,700</v>
      </c>
      <c r="H475" s="6" t="s">
        <v>11</v>
      </c>
      <c r="I475" s="3"/>
      <c r="J475" s="3"/>
      <c r="K475" s="3"/>
      <c r="L475" s="3"/>
    </row>
    <row r="476" ht="12.75" customHeight="1">
      <c r="A476" s="4">
        <v>43763.0</v>
      </c>
      <c r="B476" s="4" t="s">
        <v>14</v>
      </c>
      <c r="C476" s="5" t="s">
        <v>620</v>
      </c>
      <c r="D476" s="6" t="s">
        <v>23</v>
      </c>
      <c r="E476" s="7">
        <v>2.421E8</v>
      </c>
      <c r="F476" s="6">
        <v>70.0</v>
      </c>
      <c r="G476" s="7" t="str">
        <f t="shared" si="6"/>
        <v>$ 169,470,000</v>
      </c>
      <c r="H476" s="6" t="s">
        <v>11</v>
      </c>
      <c r="I476" s="3"/>
      <c r="J476" s="3"/>
      <c r="K476" s="3"/>
      <c r="L476" s="3"/>
    </row>
    <row r="477" ht="12.75" customHeight="1">
      <c r="A477" s="4">
        <v>43763.0</v>
      </c>
      <c r="B477" s="4" t="s">
        <v>14</v>
      </c>
      <c r="C477" s="5" t="s">
        <v>621</v>
      </c>
      <c r="D477" s="6" t="s">
        <v>16</v>
      </c>
      <c r="E477" s="7">
        <v>2.40444E8</v>
      </c>
      <c r="F477" s="6">
        <v>70.0</v>
      </c>
      <c r="G477" s="7" t="str">
        <f t="shared" si="6"/>
        <v>$ 168,310,800</v>
      </c>
      <c r="H477" s="6" t="s">
        <v>11</v>
      </c>
      <c r="I477" s="3"/>
      <c r="J477" s="3"/>
      <c r="K477" s="3"/>
      <c r="L477" s="3"/>
    </row>
    <row r="478" ht="12.75" customHeight="1">
      <c r="A478" s="4">
        <v>43763.0</v>
      </c>
      <c r="B478" s="4" t="s">
        <v>17</v>
      </c>
      <c r="C478" s="5" t="s">
        <v>622</v>
      </c>
      <c r="D478" s="6" t="s">
        <v>13</v>
      </c>
      <c r="E478" s="7">
        <v>6.5883E7</v>
      </c>
      <c r="F478" s="6">
        <v>70.0</v>
      </c>
      <c r="G478" s="7" t="str">
        <f t="shared" si="6"/>
        <v>$ 46,118,100</v>
      </c>
      <c r="H478" s="6" t="s">
        <v>623</v>
      </c>
      <c r="I478" s="3"/>
      <c r="J478" s="3"/>
      <c r="K478" s="3"/>
      <c r="L478" s="3"/>
    </row>
    <row r="479" ht="12.75" customHeight="1">
      <c r="A479" s="4">
        <v>43766.0</v>
      </c>
      <c r="B479" s="4" t="s">
        <v>14</v>
      </c>
      <c r="C479" s="5" t="s">
        <v>624</v>
      </c>
      <c r="D479" s="6" t="s">
        <v>23</v>
      </c>
      <c r="E479" s="7">
        <v>6.5688E7</v>
      </c>
      <c r="F479" s="6">
        <v>70.0</v>
      </c>
      <c r="G479" s="7" t="str">
        <f t="shared" si="6"/>
        <v>$ 45,981,600</v>
      </c>
      <c r="H479" s="6" t="s">
        <v>625</v>
      </c>
      <c r="I479" s="3"/>
      <c r="J479" s="3"/>
      <c r="K479" s="3"/>
      <c r="L479" s="3"/>
    </row>
    <row r="480" ht="12.75" customHeight="1">
      <c r="A480" s="4">
        <v>43766.0</v>
      </c>
      <c r="B480" s="4" t="s">
        <v>8</v>
      </c>
      <c r="C480" s="5" t="s">
        <v>626</v>
      </c>
      <c r="D480" s="6" t="s">
        <v>16</v>
      </c>
      <c r="E480" s="7">
        <v>8.536455E8</v>
      </c>
      <c r="F480" s="6">
        <v>70.0</v>
      </c>
      <c r="G480" s="7" t="str">
        <f t="shared" si="6"/>
        <v>$ 597,551,850</v>
      </c>
      <c r="H480" s="6" t="s">
        <v>11</v>
      </c>
      <c r="I480" s="3"/>
      <c r="J480" s="3"/>
      <c r="K480" s="3"/>
      <c r="L480" s="3"/>
    </row>
    <row r="481" ht="12.75" customHeight="1">
      <c r="A481" s="4">
        <v>43766.0</v>
      </c>
      <c r="B481" s="4" t="s">
        <v>47</v>
      </c>
      <c r="C481" s="5" t="s">
        <v>627</v>
      </c>
      <c r="D481" s="6" t="s">
        <v>16</v>
      </c>
      <c r="E481" s="7">
        <v>8.38788E8</v>
      </c>
      <c r="F481" s="6">
        <v>70.0</v>
      </c>
      <c r="G481" s="7" t="str">
        <f t="shared" si="6"/>
        <v>$ 587,151,600</v>
      </c>
      <c r="H481" s="6" t="s">
        <v>11</v>
      </c>
      <c r="I481" s="3"/>
      <c r="J481" s="3"/>
      <c r="K481" s="3"/>
      <c r="L481" s="3"/>
    </row>
    <row r="482" ht="12.75" customHeight="1">
      <c r="A482" s="4">
        <v>43766.0</v>
      </c>
      <c r="B482" s="4" t="s">
        <v>8</v>
      </c>
      <c r="C482" s="5" t="s">
        <v>628</v>
      </c>
      <c r="D482" s="6" t="s">
        <v>23</v>
      </c>
      <c r="E482" s="7">
        <v>4.0238356E7</v>
      </c>
      <c r="F482" s="6">
        <v>70.0</v>
      </c>
      <c r="G482" s="7" t="str">
        <f t="shared" si="6"/>
        <v>$ 28,166,849</v>
      </c>
      <c r="H482" s="6" t="s">
        <v>451</v>
      </c>
      <c r="I482" s="3"/>
      <c r="J482" s="3"/>
      <c r="K482" s="3"/>
      <c r="L482" s="3"/>
    </row>
    <row r="483" ht="12.75" customHeight="1">
      <c r="A483" s="4">
        <v>43767.0</v>
      </c>
      <c r="B483" s="4" t="s">
        <v>66</v>
      </c>
      <c r="C483" s="5" t="s">
        <v>629</v>
      </c>
      <c r="D483" s="6" t="s">
        <v>23</v>
      </c>
      <c r="E483" s="7">
        <v>3.7835E8</v>
      </c>
      <c r="F483" s="6">
        <v>100.0</v>
      </c>
      <c r="G483" s="7" t="str">
        <f t="shared" si="6"/>
        <v>$ 378,350,000</v>
      </c>
      <c r="H483" s="6" t="s">
        <v>11</v>
      </c>
      <c r="I483" s="3"/>
      <c r="J483" s="3"/>
      <c r="K483" s="3"/>
      <c r="L483" s="3"/>
    </row>
    <row r="484" ht="12.75" customHeight="1">
      <c r="A484" s="4">
        <v>43767.0</v>
      </c>
      <c r="B484" s="6" t="s">
        <v>17</v>
      </c>
      <c r="C484" s="8" t="s">
        <v>630</v>
      </c>
      <c r="D484" s="6" t="s">
        <v>23</v>
      </c>
      <c r="E484" s="7">
        <v>1.951425E8</v>
      </c>
      <c r="F484" s="6">
        <v>70.0</v>
      </c>
      <c r="G484" s="7" t="str">
        <f t="shared" si="6"/>
        <v>$ 136,599,750</v>
      </c>
      <c r="H484" s="6" t="s">
        <v>137</v>
      </c>
      <c r="I484" s="3"/>
      <c r="J484" s="3"/>
      <c r="K484" s="3"/>
      <c r="L484" s="3"/>
    </row>
    <row r="485" ht="12.75" customHeight="1">
      <c r="A485" s="4">
        <v>43767.0</v>
      </c>
      <c r="B485" s="4" t="s">
        <v>64</v>
      </c>
      <c r="C485" s="5" t="s">
        <v>631</v>
      </c>
      <c r="D485" s="6" t="s">
        <v>632</v>
      </c>
      <c r="E485" s="7">
        <v>3359130.0</v>
      </c>
      <c r="F485" s="6">
        <v>70.0</v>
      </c>
      <c r="G485" s="7" t="str">
        <f t="shared" si="6"/>
        <v>$ 2,351,391</v>
      </c>
      <c r="H485" s="6" t="s">
        <v>11</v>
      </c>
      <c r="I485" s="3"/>
      <c r="J485" s="3"/>
      <c r="K485" s="3"/>
      <c r="L485" s="3"/>
    </row>
    <row r="486" ht="12.75" customHeight="1">
      <c r="A486" s="4">
        <v>43767.0</v>
      </c>
      <c r="B486" s="4" t="s">
        <v>66</v>
      </c>
      <c r="C486" s="5" t="s">
        <v>633</v>
      </c>
      <c r="D486" s="6" t="s">
        <v>16</v>
      </c>
      <c r="E486" s="7">
        <v>1.90859E8</v>
      </c>
      <c r="F486" s="6">
        <v>70.0</v>
      </c>
      <c r="G486" s="7" t="str">
        <f t="shared" si="6"/>
        <v>$ 133,601,300</v>
      </c>
      <c r="H486" s="6" t="s">
        <v>99</v>
      </c>
      <c r="I486" s="3"/>
      <c r="J486" s="3"/>
      <c r="K486" s="3"/>
      <c r="L486" s="3"/>
    </row>
    <row r="487" ht="12.75" customHeight="1">
      <c r="A487" s="4">
        <v>43767.0</v>
      </c>
      <c r="B487" s="4" t="s">
        <v>108</v>
      </c>
      <c r="C487" s="5" t="s">
        <v>634</v>
      </c>
      <c r="D487" s="6" t="s">
        <v>13</v>
      </c>
      <c r="E487" s="7">
        <v>2.281E7</v>
      </c>
      <c r="F487" s="6">
        <v>70.0</v>
      </c>
      <c r="G487" s="7" t="str">
        <f t="shared" si="6"/>
        <v>$ 15,967,000</v>
      </c>
      <c r="H487" s="6" t="s">
        <v>11</v>
      </c>
      <c r="I487" s="3"/>
      <c r="J487" s="3"/>
      <c r="K487" s="3"/>
      <c r="L487" s="3"/>
    </row>
    <row r="488" ht="12.75" customHeight="1">
      <c r="A488" s="4">
        <v>43767.0</v>
      </c>
      <c r="B488" s="4" t="s">
        <v>17</v>
      </c>
      <c r="C488" s="5" t="s">
        <v>635</v>
      </c>
      <c r="D488" s="6" t="s">
        <v>92</v>
      </c>
      <c r="E488" s="7">
        <v>5.856E7</v>
      </c>
      <c r="F488" s="6">
        <v>70.0</v>
      </c>
      <c r="G488" s="7" t="str">
        <f t="shared" si="6"/>
        <v>$ 40,992,000</v>
      </c>
      <c r="H488" s="6" t="s">
        <v>11</v>
      </c>
      <c r="I488" s="3"/>
      <c r="J488" s="3"/>
      <c r="K488" s="3"/>
      <c r="L488" s="3"/>
    </row>
    <row r="489" ht="12.75" customHeight="1">
      <c r="A489" s="4">
        <v>43768.0</v>
      </c>
      <c r="B489" s="4" t="s">
        <v>66</v>
      </c>
      <c r="C489" s="5" t="s">
        <v>636</v>
      </c>
      <c r="D489" s="6" t="s">
        <v>92</v>
      </c>
      <c r="E489" s="7">
        <v>1.95042E8</v>
      </c>
      <c r="F489" s="6">
        <v>70.0</v>
      </c>
      <c r="G489" s="7" t="str">
        <f t="shared" si="6"/>
        <v>$ 136,529,400</v>
      </c>
      <c r="H489" s="6" t="s">
        <v>11</v>
      </c>
      <c r="I489" s="3"/>
      <c r="J489" s="3"/>
      <c r="K489" s="3"/>
      <c r="L489" s="3"/>
    </row>
    <row r="490" ht="12.75" customHeight="1">
      <c r="A490" s="4">
        <v>43768.0</v>
      </c>
      <c r="B490" s="4" t="s">
        <v>17</v>
      </c>
      <c r="C490" s="5" t="s">
        <v>637</v>
      </c>
      <c r="D490" s="6" t="s">
        <v>23</v>
      </c>
      <c r="E490" s="7">
        <v>1.1995E9</v>
      </c>
      <c r="F490" s="6">
        <v>70.0</v>
      </c>
      <c r="G490" s="7" t="str">
        <f t="shared" si="6"/>
        <v>$ 839,650,000</v>
      </c>
      <c r="H490" s="6" t="s">
        <v>638</v>
      </c>
      <c r="I490" s="3"/>
      <c r="J490" s="3"/>
      <c r="K490" s="3"/>
      <c r="L490" s="3"/>
    </row>
    <row r="491" ht="12.75" customHeight="1">
      <c r="A491" s="4">
        <v>43768.0</v>
      </c>
      <c r="B491" s="4" t="s">
        <v>8</v>
      </c>
      <c r="C491" s="5" t="s">
        <v>639</v>
      </c>
      <c r="D491" s="6" t="s">
        <v>23</v>
      </c>
      <c r="E491" s="7">
        <v>5.115E7</v>
      </c>
      <c r="F491" s="6">
        <v>70.0</v>
      </c>
      <c r="G491" s="7" t="str">
        <f t="shared" si="6"/>
        <v>$ 35,805,000</v>
      </c>
      <c r="H491" s="6" t="s">
        <v>61</v>
      </c>
      <c r="I491" s="3"/>
      <c r="J491" s="3"/>
      <c r="K491" s="3"/>
      <c r="L491" s="3"/>
    </row>
    <row r="492" ht="12.75" customHeight="1">
      <c r="A492" s="4">
        <v>43768.0</v>
      </c>
      <c r="B492" s="4" t="s">
        <v>17</v>
      </c>
      <c r="C492" s="5" t="s">
        <v>640</v>
      </c>
      <c r="D492" s="6" t="s">
        <v>16</v>
      </c>
      <c r="E492" s="7">
        <v>2.9508E8</v>
      </c>
      <c r="F492" s="6">
        <v>70.0</v>
      </c>
      <c r="G492" s="7" t="str">
        <f t="shared" si="6"/>
        <v>$ 206,556,000</v>
      </c>
      <c r="H492" s="6" t="s">
        <v>176</v>
      </c>
      <c r="I492" s="3"/>
      <c r="J492" s="3"/>
      <c r="K492" s="3"/>
      <c r="L492" s="3"/>
    </row>
    <row r="493" ht="12.75" customHeight="1">
      <c r="A493" s="4">
        <v>43770.0</v>
      </c>
      <c r="B493" s="4" t="s">
        <v>14</v>
      </c>
      <c r="C493" s="5" t="s">
        <v>641</v>
      </c>
      <c r="D493" s="6" t="s">
        <v>92</v>
      </c>
      <c r="E493" s="7">
        <v>7.90938E7</v>
      </c>
      <c r="F493" s="6">
        <v>70.0</v>
      </c>
      <c r="G493" s="7" t="str">
        <f t="shared" si="6"/>
        <v>$ 55,365,660</v>
      </c>
      <c r="H493" s="6" t="s">
        <v>11</v>
      </c>
      <c r="I493" s="3"/>
      <c r="J493" s="3"/>
      <c r="K493" s="3"/>
      <c r="L493" s="3"/>
    </row>
    <row r="494" ht="12.75" customHeight="1">
      <c r="A494" s="4">
        <v>43770.0</v>
      </c>
      <c r="B494" s="4" t="s">
        <v>642</v>
      </c>
      <c r="C494" s="5" t="s">
        <v>643</v>
      </c>
      <c r="D494" s="6" t="s">
        <v>147</v>
      </c>
      <c r="E494" s="7">
        <v>3.45945E8</v>
      </c>
      <c r="F494" s="6">
        <v>70.0</v>
      </c>
      <c r="G494" s="7" t="str">
        <f t="shared" si="6"/>
        <v>$ 242,161,500</v>
      </c>
      <c r="H494" s="6" t="s">
        <v>11</v>
      </c>
      <c r="I494" s="3"/>
      <c r="J494" s="3"/>
      <c r="K494" s="3"/>
      <c r="L494" s="3"/>
    </row>
    <row r="495" ht="24.0" customHeight="1">
      <c r="A495" s="4">
        <v>43774.0</v>
      </c>
      <c r="B495" s="4" t="s">
        <v>66</v>
      </c>
      <c r="C495" s="5" t="s">
        <v>644</v>
      </c>
      <c r="D495" s="6" t="s">
        <v>147</v>
      </c>
      <c r="E495" s="7" t="str">
        <f>238520000+21758000</f>
        <v>$ 260,278,000</v>
      </c>
      <c r="F495" s="6">
        <v>70.0</v>
      </c>
      <c r="G495" s="7" t="str">
        <f t="shared" si="6"/>
        <v>$ 182,194,600</v>
      </c>
      <c r="H495" s="6" t="s">
        <v>115</v>
      </c>
      <c r="I495" s="3"/>
      <c r="J495" s="3"/>
      <c r="K495" s="3"/>
      <c r="L495" s="3"/>
    </row>
    <row r="496" ht="12.75" customHeight="1">
      <c r="A496" s="4">
        <v>43775.0</v>
      </c>
      <c r="B496" s="4" t="s">
        <v>17</v>
      </c>
      <c r="C496" s="5" t="s">
        <v>87</v>
      </c>
      <c r="D496" s="6" t="s">
        <v>16</v>
      </c>
      <c r="E496" s="7" t="s">
        <v>121</v>
      </c>
      <c r="F496" s="6">
        <v>70.0</v>
      </c>
      <c r="G496" s="7" t="s">
        <v>121</v>
      </c>
      <c r="H496" s="6" t="s">
        <v>385</v>
      </c>
      <c r="I496" s="3"/>
      <c r="J496" s="3"/>
      <c r="K496" s="3"/>
      <c r="L496" s="3"/>
    </row>
    <row r="497" ht="12.75" customHeight="1">
      <c r="A497" s="4">
        <v>43776.0</v>
      </c>
      <c r="B497" s="4" t="s">
        <v>25</v>
      </c>
      <c r="C497" s="5" t="s">
        <v>645</v>
      </c>
      <c r="D497" s="6" t="s">
        <v>16</v>
      </c>
      <c r="E497" s="7">
        <v>2.6015E8</v>
      </c>
      <c r="F497" s="6">
        <v>70.0</v>
      </c>
      <c r="G497" s="7" t="str">
        <f t="shared" ref="G497:G524" si="7">E497*F497/100</f>
        <v>$ 182,105,000</v>
      </c>
      <c r="H497" s="6" t="s">
        <v>646</v>
      </c>
      <c r="I497" s="3"/>
      <c r="J497" s="3"/>
      <c r="K497" s="3"/>
      <c r="L497" s="3"/>
    </row>
    <row r="498" ht="12.75" customHeight="1">
      <c r="A498" s="4">
        <v>43776.0</v>
      </c>
      <c r="B498" s="4" t="s">
        <v>17</v>
      </c>
      <c r="C498" s="5" t="s">
        <v>647</v>
      </c>
      <c r="D498" s="6" t="s">
        <v>16</v>
      </c>
      <c r="E498" s="7">
        <v>3.1179E8</v>
      </c>
      <c r="F498" s="6">
        <v>70.0</v>
      </c>
      <c r="G498" s="7" t="str">
        <f t="shared" si="7"/>
        <v>$ 218,253,000</v>
      </c>
      <c r="H498" s="6" t="s">
        <v>11</v>
      </c>
      <c r="I498" s="3"/>
      <c r="J498" s="3"/>
      <c r="K498" s="3"/>
      <c r="L498" s="3"/>
    </row>
    <row r="499" ht="24.0" customHeight="1">
      <c r="A499" s="4">
        <v>43776.0</v>
      </c>
      <c r="B499" s="4" t="s">
        <v>17</v>
      </c>
      <c r="C499" s="5" t="s">
        <v>648</v>
      </c>
      <c r="D499" s="6" t="s">
        <v>16</v>
      </c>
      <c r="E499" s="7">
        <v>2.690382E9</v>
      </c>
      <c r="F499" s="6">
        <v>70.0</v>
      </c>
      <c r="G499" s="7" t="str">
        <f t="shared" si="7"/>
        <v>$ 1,883,267,400</v>
      </c>
      <c r="H499" s="6" t="s">
        <v>11</v>
      </c>
      <c r="I499" s="3"/>
      <c r="J499" s="3"/>
      <c r="K499" s="3"/>
      <c r="L499" s="3"/>
    </row>
    <row r="500" ht="12.75" customHeight="1">
      <c r="A500" s="4">
        <v>43781.0</v>
      </c>
      <c r="B500" s="4" t="s">
        <v>108</v>
      </c>
      <c r="C500" s="5" t="s">
        <v>649</v>
      </c>
      <c r="D500" s="6" t="s">
        <v>16</v>
      </c>
      <c r="E500" s="7">
        <v>2.511189086E9</v>
      </c>
      <c r="F500" s="6">
        <v>70.0</v>
      </c>
      <c r="G500" s="7" t="str">
        <f t="shared" si="7"/>
        <v>$ 1,757,832,360</v>
      </c>
      <c r="H500" s="6" t="s">
        <v>11</v>
      </c>
      <c r="I500" s="3"/>
      <c r="J500" s="3"/>
      <c r="K500" s="3"/>
      <c r="L500" s="3"/>
    </row>
    <row r="501" ht="12.75" customHeight="1">
      <c r="A501" s="4">
        <v>43781.0</v>
      </c>
      <c r="B501" s="4" t="s">
        <v>17</v>
      </c>
      <c r="C501" s="5" t="s">
        <v>650</v>
      </c>
      <c r="D501" s="6" t="s">
        <v>23</v>
      </c>
      <c r="E501" s="7">
        <v>4.69375E9</v>
      </c>
      <c r="F501" s="6">
        <v>70.0</v>
      </c>
      <c r="G501" s="7" t="str">
        <f t="shared" si="7"/>
        <v>$ 3,285,625,000</v>
      </c>
      <c r="H501" s="6" t="s">
        <v>188</v>
      </c>
      <c r="I501" s="3"/>
      <c r="J501" s="3"/>
      <c r="K501" s="3"/>
      <c r="L501" s="3"/>
    </row>
    <row r="502" ht="24.0" customHeight="1">
      <c r="A502" s="4">
        <v>43781.0</v>
      </c>
      <c r="B502" s="4" t="s">
        <v>64</v>
      </c>
      <c r="C502" s="5" t="s">
        <v>651</v>
      </c>
      <c r="D502" s="6" t="s">
        <v>652</v>
      </c>
      <c r="E502" s="7">
        <v>3.04857E8</v>
      </c>
      <c r="F502" s="6">
        <v>70.0</v>
      </c>
      <c r="G502" s="7" t="str">
        <f t="shared" si="7"/>
        <v>$ 213,399,900</v>
      </c>
      <c r="H502" s="6" t="s">
        <v>11</v>
      </c>
      <c r="I502" s="3"/>
      <c r="J502" s="3"/>
      <c r="K502" s="3"/>
      <c r="L502" s="3"/>
    </row>
    <row r="503" ht="12.75" customHeight="1">
      <c r="A503" s="4">
        <v>43781.0</v>
      </c>
      <c r="B503" s="4" t="s">
        <v>47</v>
      </c>
      <c r="C503" s="5" t="s">
        <v>653</v>
      </c>
      <c r="D503" s="6" t="s">
        <v>92</v>
      </c>
      <c r="E503" s="7">
        <v>5.42619E8</v>
      </c>
      <c r="F503" s="6">
        <v>70.0</v>
      </c>
      <c r="G503" s="7" t="str">
        <f t="shared" si="7"/>
        <v>$ 379,833,300</v>
      </c>
      <c r="H503" s="6" t="s">
        <v>11</v>
      </c>
      <c r="I503" s="3"/>
      <c r="J503" s="3"/>
      <c r="K503" s="3"/>
      <c r="L503" s="3"/>
    </row>
    <row r="504" ht="12.75" customHeight="1">
      <c r="A504" s="4">
        <v>43783.0</v>
      </c>
      <c r="B504" s="4" t="s">
        <v>64</v>
      </c>
      <c r="C504" s="5" t="s">
        <v>654</v>
      </c>
      <c r="D504" s="6" t="s">
        <v>13</v>
      </c>
      <c r="E504" s="7">
        <v>5.111E7</v>
      </c>
      <c r="F504" s="6">
        <v>70.0</v>
      </c>
      <c r="G504" s="7" t="str">
        <f t="shared" si="7"/>
        <v>$ 35,777,000</v>
      </c>
      <c r="H504" s="6" t="s">
        <v>11</v>
      </c>
      <c r="I504" s="3"/>
      <c r="J504" s="3"/>
      <c r="K504" s="3"/>
      <c r="L504" s="3"/>
    </row>
    <row r="505" ht="24.0" customHeight="1">
      <c r="A505" s="4">
        <v>43783.0</v>
      </c>
      <c r="B505" s="4" t="s">
        <v>108</v>
      </c>
      <c r="C505" s="5" t="s">
        <v>655</v>
      </c>
      <c r="D505" s="6" t="s">
        <v>23</v>
      </c>
      <c r="E505" s="7">
        <v>1.114390967E9</v>
      </c>
      <c r="F505" s="6">
        <v>70.0</v>
      </c>
      <c r="G505" s="7" t="str">
        <f t="shared" si="7"/>
        <v>$ 780,073,677</v>
      </c>
      <c r="H505" s="6" t="s">
        <v>11</v>
      </c>
      <c r="I505" s="3"/>
      <c r="J505" s="3"/>
      <c r="K505" s="3"/>
      <c r="L505" s="3"/>
    </row>
    <row r="506" ht="12.75" customHeight="1">
      <c r="A506" s="4">
        <v>43784.0</v>
      </c>
      <c r="B506" s="4" t="s">
        <v>32</v>
      </c>
      <c r="C506" s="5" t="s">
        <v>656</v>
      </c>
      <c r="D506" s="6" t="s">
        <v>16</v>
      </c>
      <c r="E506" s="7">
        <v>1.1E8</v>
      </c>
      <c r="F506" s="6">
        <v>70.0</v>
      </c>
      <c r="G506" s="7" t="str">
        <f t="shared" si="7"/>
        <v>$ 77,000,000</v>
      </c>
      <c r="H506" s="6" t="s">
        <v>99</v>
      </c>
      <c r="I506" s="3"/>
      <c r="J506" s="3"/>
      <c r="K506" s="3"/>
      <c r="L506" s="3"/>
    </row>
    <row r="507" ht="12.75" customHeight="1">
      <c r="A507" s="4">
        <v>43784.0</v>
      </c>
      <c r="B507" s="4" t="s">
        <v>17</v>
      </c>
      <c r="C507" s="5" t="s">
        <v>657</v>
      </c>
      <c r="D507" s="6" t="s">
        <v>92</v>
      </c>
      <c r="E507" s="7">
        <v>1.179165E8</v>
      </c>
      <c r="F507" s="6">
        <v>100.0</v>
      </c>
      <c r="G507" s="7" t="str">
        <f t="shared" si="7"/>
        <v>$ 117,916,500</v>
      </c>
      <c r="H507" s="6" t="s">
        <v>11</v>
      </c>
      <c r="I507" s="3"/>
      <c r="J507" s="3"/>
      <c r="K507" s="3"/>
      <c r="L507" s="3"/>
    </row>
    <row r="508" ht="12.75" customHeight="1">
      <c r="A508" s="4">
        <v>43784.0</v>
      </c>
      <c r="B508" s="6" t="s">
        <v>275</v>
      </c>
      <c r="C508" s="8" t="s">
        <v>658</v>
      </c>
      <c r="D508" s="6" t="s">
        <v>16</v>
      </c>
      <c r="E508" s="7">
        <v>9.50175E7</v>
      </c>
      <c r="F508" s="6">
        <v>70.0</v>
      </c>
      <c r="G508" s="7" t="str">
        <f t="shared" si="7"/>
        <v>$ 66,512,250</v>
      </c>
      <c r="H508" s="6" t="s">
        <v>105</v>
      </c>
      <c r="I508" s="3"/>
      <c r="J508" s="3"/>
      <c r="K508" s="3"/>
      <c r="L508" s="3"/>
    </row>
    <row r="509" ht="12.75" customHeight="1">
      <c r="A509" s="4">
        <v>43784.0</v>
      </c>
      <c r="B509" s="4" t="s">
        <v>21</v>
      </c>
      <c r="C509" s="5" t="s">
        <v>659</v>
      </c>
      <c r="D509" s="6" t="s">
        <v>92</v>
      </c>
      <c r="E509" s="7">
        <v>8.683965E8</v>
      </c>
      <c r="F509" s="6">
        <v>70.0</v>
      </c>
      <c r="G509" s="7" t="str">
        <f t="shared" si="7"/>
        <v>$ 607,877,550</v>
      </c>
      <c r="H509" s="6" t="s">
        <v>11</v>
      </c>
      <c r="I509" s="3"/>
      <c r="J509" s="3"/>
      <c r="K509" s="3"/>
      <c r="L509" s="3"/>
    </row>
    <row r="510" ht="12.75" customHeight="1">
      <c r="A510" s="4">
        <v>43788.0</v>
      </c>
      <c r="B510" s="4" t="s">
        <v>17</v>
      </c>
      <c r="C510" s="5" t="s">
        <v>660</v>
      </c>
      <c r="D510" s="6" t="s">
        <v>92</v>
      </c>
      <c r="E510" s="7">
        <v>1.70124E8</v>
      </c>
      <c r="F510" s="6">
        <v>70.0</v>
      </c>
      <c r="G510" s="7" t="str">
        <f t="shared" si="7"/>
        <v>$ 119,086,800</v>
      </c>
      <c r="H510" s="6" t="s">
        <v>11</v>
      </c>
      <c r="I510" s="3"/>
      <c r="J510" s="3"/>
      <c r="K510" s="3"/>
      <c r="L510" s="3"/>
    </row>
    <row r="511" ht="12.75" customHeight="1">
      <c r="A511" s="4">
        <v>43789.0</v>
      </c>
      <c r="B511" s="4" t="s">
        <v>8</v>
      </c>
      <c r="C511" s="5" t="s">
        <v>661</v>
      </c>
      <c r="D511" s="6" t="s">
        <v>16</v>
      </c>
      <c r="E511" s="7">
        <v>2.890714E9</v>
      </c>
      <c r="F511" s="6">
        <v>70.0</v>
      </c>
      <c r="G511" s="7" t="str">
        <f t="shared" si="7"/>
        <v>$ 2,023,499,800</v>
      </c>
      <c r="H511" s="6" t="s">
        <v>11</v>
      </c>
      <c r="I511" s="3"/>
      <c r="J511" s="3"/>
      <c r="K511" s="3"/>
      <c r="L511" s="3"/>
    </row>
    <row r="512" ht="12.75" customHeight="1">
      <c r="A512" s="4">
        <v>43790.0</v>
      </c>
      <c r="B512" s="6" t="s">
        <v>275</v>
      </c>
      <c r="C512" s="8" t="s">
        <v>662</v>
      </c>
      <c r="D512" s="6" t="s">
        <v>23</v>
      </c>
      <c r="E512" s="7">
        <v>6.81906E7</v>
      </c>
      <c r="F512" s="6">
        <v>70.0</v>
      </c>
      <c r="G512" s="7" t="str">
        <f t="shared" si="7"/>
        <v>$ 47,733,420</v>
      </c>
      <c r="H512" s="6" t="s">
        <v>97</v>
      </c>
      <c r="I512" s="3"/>
      <c r="J512" s="3"/>
      <c r="K512" s="3"/>
      <c r="L512" s="3"/>
    </row>
    <row r="513" ht="12.75" customHeight="1">
      <c r="A513" s="4">
        <v>43790.0</v>
      </c>
      <c r="B513" s="4" t="s">
        <v>47</v>
      </c>
      <c r="C513" s="5" t="s">
        <v>663</v>
      </c>
      <c r="D513" s="6" t="s">
        <v>43</v>
      </c>
      <c r="E513" s="7">
        <v>1.057725E8</v>
      </c>
      <c r="F513" s="6">
        <v>70.0</v>
      </c>
      <c r="G513" s="7" t="str">
        <f t="shared" si="7"/>
        <v>$ 74,040,750</v>
      </c>
      <c r="H513" s="6" t="s">
        <v>664</v>
      </c>
      <c r="I513" s="3"/>
      <c r="J513" s="3"/>
      <c r="K513" s="3"/>
      <c r="L513" s="3"/>
    </row>
    <row r="514" ht="12.75" customHeight="1">
      <c r="A514" s="4">
        <v>43791.0</v>
      </c>
      <c r="B514" s="6" t="s">
        <v>275</v>
      </c>
      <c r="C514" s="8" t="s">
        <v>665</v>
      </c>
      <c r="D514" s="6" t="s">
        <v>10</v>
      </c>
      <c r="E514" s="7">
        <v>4.6452E7</v>
      </c>
      <c r="F514" s="6">
        <v>70.0</v>
      </c>
      <c r="G514" s="7" t="str">
        <f t="shared" si="7"/>
        <v>$ 32,516,400</v>
      </c>
      <c r="H514" s="6" t="s">
        <v>97</v>
      </c>
      <c r="I514" s="3"/>
      <c r="J514" s="3"/>
      <c r="K514" s="3"/>
      <c r="L514" s="3"/>
    </row>
    <row r="515" ht="12.75" customHeight="1">
      <c r="A515" s="4">
        <v>43794.0</v>
      </c>
      <c r="B515" s="4" t="s">
        <v>66</v>
      </c>
      <c r="C515" s="5" t="s">
        <v>666</v>
      </c>
      <c r="D515" s="6" t="s">
        <v>23</v>
      </c>
      <c r="E515" s="7">
        <v>7.9923E7</v>
      </c>
      <c r="F515" s="6">
        <v>70.0</v>
      </c>
      <c r="G515" s="7" t="str">
        <f t="shared" si="7"/>
        <v>$ 55,946,100</v>
      </c>
      <c r="H515" s="6" t="s">
        <v>188</v>
      </c>
      <c r="I515" s="3"/>
      <c r="J515" s="3"/>
      <c r="K515" s="3"/>
      <c r="L515" s="3"/>
    </row>
    <row r="516" ht="12.75" customHeight="1">
      <c r="A516" s="4">
        <v>43795.0</v>
      </c>
      <c r="B516" s="4" t="s">
        <v>108</v>
      </c>
      <c r="C516" s="5" t="s">
        <v>667</v>
      </c>
      <c r="D516" s="6" t="s">
        <v>16</v>
      </c>
      <c r="E516" s="7">
        <v>7.402008E8</v>
      </c>
      <c r="F516" s="6">
        <v>70.0</v>
      </c>
      <c r="G516" s="7" t="str">
        <f t="shared" si="7"/>
        <v>$ 518,140,560</v>
      </c>
      <c r="H516" s="6" t="s">
        <v>11</v>
      </c>
      <c r="I516" s="3"/>
      <c r="J516" s="3"/>
      <c r="K516" s="3"/>
      <c r="L516" s="3"/>
    </row>
    <row r="517" ht="12.75" customHeight="1">
      <c r="A517" s="4">
        <v>43796.0</v>
      </c>
      <c r="B517" s="6" t="s">
        <v>8</v>
      </c>
      <c r="C517" s="8" t="s">
        <v>668</v>
      </c>
      <c r="D517" s="6" t="s">
        <v>23</v>
      </c>
      <c r="E517" s="7">
        <v>2.28E8</v>
      </c>
      <c r="F517" s="6">
        <v>70.0</v>
      </c>
      <c r="G517" s="7" t="str">
        <f t="shared" si="7"/>
        <v>$ 159,600,000</v>
      </c>
      <c r="H517" s="6" t="s">
        <v>105</v>
      </c>
      <c r="I517" s="3"/>
      <c r="J517" s="3"/>
      <c r="K517" s="3"/>
      <c r="L517" s="3"/>
    </row>
    <row r="518" ht="12.75" customHeight="1">
      <c r="A518" s="4">
        <v>43796.0</v>
      </c>
      <c r="B518" s="4" t="s">
        <v>108</v>
      </c>
      <c r="C518" s="5" t="s">
        <v>669</v>
      </c>
      <c r="D518" s="6" t="s">
        <v>147</v>
      </c>
      <c r="E518" s="7">
        <v>1.0776645E9</v>
      </c>
      <c r="F518" s="6">
        <v>70.0</v>
      </c>
      <c r="G518" s="7" t="str">
        <f t="shared" si="7"/>
        <v>$ 754,365,150</v>
      </c>
      <c r="H518" s="6" t="s">
        <v>11</v>
      </c>
      <c r="I518" s="3"/>
      <c r="J518" s="3"/>
      <c r="K518" s="3"/>
      <c r="L518" s="3"/>
    </row>
    <row r="519" ht="12.75" customHeight="1">
      <c r="A519" s="4">
        <v>43796.0</v>
      </c>
      <c r="B519" s="4" t="s">
        <v>66</v>
      </c>
      <c r="C519" s="5" t="s">
        <v>670</v>
      </c>
      <c r="D519" s="6" t="s">
        <v>10</v>
      </c>
      <c r="E519" s="7">
        <v>1.134234E8</v>
      </c>
      <c r="F519" s="6">
        <v>70.0</v>
      </c>
      <c r="G519" s="7" t="str">
        <f t="shared" si="7"/>
        <v>$ 79,396,380</v>
      </c>
      <c r="H519" s="6" t="s">
        <v>11</v>
      </c>
      <c r="I519" s="3"/>
      <c r="J519" s="3"/>
      <c r="K519" s="3"/>
      <c r="L519" s="3"/>
    </row>
    <row r="520" ht="12.75" customHeight="1">
      <c r="A520" s="4">
        <v>43796.0</v>
      </c>
      <c r="B520" s="4" t="s">
        <v>25</v>
      </c>
      <c r="C520" s="5" t="s">
        <v>671</v>
      </c>
      <c r="D520" s="6" t="s">
        <v>16</v>
      </c>
      <c r="E520" s="7">
        <v>1.6803E7</v>
      </c>
      <c r="F520" s="6">
        <v>70.0</v>
      </c>
      <c r="G520" s="7" t="str">
        <f t="shared" si="7"/>
        <v>$ 11,762,100</v>
      </c>
      <c r="H520" s="6" t="s">
        <v>646</v>
      </c>
      <c r="I520" s="3"/>
      <c r="J520" s="3"/>
      <c r="K520" s="3"/>
      <c r="L520" s="3"/>
    </row>
    <row r="521" ht="12.75" customHeight="1">
      <c r="A521" s="4">
        <v>43796.0</v>
      </c>
      <c r="B521" s="4" t="s">
        <v>21</v>
      </c>
      <c r="C521" s="5" t="s">
        <v>672</v>
      </c>
      <c r="D521" s="6" t="s">
        <v>69</v>
      </c>
      <c r="E521" s="7">
        <v>1.7873E8</v>
      </c>
      <c r="F521" s="6">
        <v>70.0</v>
      </c>
      <c r="G521" s="7" t="str">
        <f t="shared" si="7"/>
        <v>$ 125,111,000</v>
      </c>
      <c r="H521" s="6" t="s">
        <v>11</v>
      </c>
      <c r="I521" s="3"/>
      <c r="J521" s="3"/>
      <c r="K521" s="3"/>
      <c r="L521" s="3"/>
    </row>
    <row r="522" ht="12.75" customHeight="1">
      <c r="A522" s="4">
        <v>43797.0</v>
      </c>
      <c r="B522" s="4" t="s">
        <v>14</v>
      </c>
      <c r="C522" s="5" t="s">
        <v>673</v>
      </c>
      <c r="D522" s="6" t="s">
        <v>23</v>
      </c>
      <c r="E522" s="7">
        <v>1.56600104E8</v>
      </c>
      <c r="F522" s="6">
        <v>70.0</v>
      </c>
      <c r="G522" s="7" t="str">
        <f t="shared" si="7"/>
        <v>$ 109,620,073</v>
      </c>
      <c r="H522" s="6" t="s">
        <v>394</v>
      </c>
      <c r="I522" s="3"/>
      <c r="J522" s="3"/>
      <c r="K522" s="3"/>
      <c r="L522" s="3"/>
    </row>
    <row r="523" ht="12.75" customHeight="1">
      <c r="A523" s="4">
        <v>43810.0</v>
      </c>
      <c r="B523" s="4" t="s">
        <v>81</v>
      </c>
      <c r="C523" s="5" t="s">
        <v>674</v>
      </c>
      <c r="D523" s="6" t="s">
        <v>147</v>
      </c>
      <c r="E523" s="7">
        <v>2.34513E8</v>
      </c>
      <c r="F523" s="6">
        <v>70.0</v>
      </c>
      <c r="G523" s="7" t="str">
        <f t="shared" si="7"/>
        <v>$ 164,159,100</v>
      </c>
      <c r="H523" s="6" t="s">
        <v>11</v>
      </c>
      <c r="I523" s="3"/>
      <c r="J523" s="3"/>
      <c r="K523" s="3"/>
      <c r="L523" s="3"/>
    </row>
    <row r="524" ht="12.75" customHeight="1">
      <c r="A524" s="4">
        <v>43859.0</v>
      </c>
      <c r="B524" s="4" t="s">
        <v>17</v>
      </c>
      <c r="C524" s="5" t="s">
        <v>675</v>
      </c>
      <c r="D524" s="6" t="s">
        <v>16</v>
      </c>
      <c r="E524" s="7">
        <v>1.784432E8</v>
      </c>
      <c r="F524" s="6">
        <v>70.0</v>
      </c>
      <c r="G524" s="7" t="str">
        <f t="shared" si="7"/>
        <v>$ 124,910,240</v>
      </c>
      <c r="H524" s="6" t="s">
        <v>53</v>
      </c>
      <c r="I524" s="3"/>
      <c r="J524" s="3"/>
      <c r="K524" s="3"/>
      <c r="L524" s="3"/>
    </row>
  </sheetData>
  <printOptions/>
  <pageMargins bottom="0.75" footer="0.0" header="0.0" left="0.7" right="0.7" top="0.75"/>
  <pageSetup orientation="landscape"/>
  <headerFooter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1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1" width="10.0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</sheetData>
  <printOptions/>
  <pageMargins bottom="0.75" footer="0.0" header="0.0" left="0.7" right="0.7" top="0.75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ANDYYLIZ</Company>
  <ScaleCrop>false</ScaleCrop>
  <HeadingPairs>
    <vt:vector baseType="variant" size="2">
      <vt:variant>
        <vt:lpstr>Hojas de cálculo</vt:lpstr>
      </vt:variant>
      <vt:variant>
        <vt:i4>3</vt:i4>
      </vt:variant>
    </vt:vector>
  </HeadingPairs>
  <TitlesOfParts>
    <vt:vector baseType="lpstr" size="3">
      <vt:lpstr>Hoja1</vt:lpstr>
      <vt:lpstr>Hoja2</vt:lpstr>
      <vt:lpstr>Hoja3</vt:lpstr>
    </vt:vector>
  </TitlesOfParts>
  <LinksUpToDate>false</LinksUpToDate>
  <SharedDoc>false</SharedDoc>
  <HyperlinksChanged>false</HyperlinksChanged>
  <Application>Microsoft Excel</Application>
  <AppVersion>16.0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2007-04-08T20:19:36Z</dcterms:created>
  <dc:creator>ANDERSON</dc:creator>
  <cp:lastModifiedBy>Usuario</cp:lastModifiedBy>
  <cp:lastPrinted>2013-11-08T17:52:25Z</cp:lastPrinted>
  <dcterms:modified xsi:type="dcterms:W3CDTF">2019-09-25T00:54:01Z</dcterms:modified>
</cp:coreProperties>
</file>